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435" windowWidth="20730" windowHeight="11700"/>
  </bookViews>
  <sheets>
    <sheet name="Credits &amp; License" sheetId="5" r:id="rId1"/>
    <sheet name="Main Sheet" sheetId="1" r:id="rId2"/>
  </sheets>
  <definedNames>
    <definedName name="Spellweaver_Level">'Main Sheet'!$B$4</definedName>
  </definedNames>
  <calcPr calcId="145621"/>
  <fileRecoveryPr autoRecover="0"/>
</workbook>
</file>

<file path=xl/calcChain.xml><?xml version="1.0" encoding="utf-8"?>
<calcChain xmlns="http://schemas.openxmlformats.org/spreadsheetml/2006/main">
  <c r="C20" i="1" l="1"/>
  <c r="C19" i="1"/>
  <c r="C18" i="1"/>
  <c r="C16" i="1"/>
  <c r="C17" i="1"/>
  <c r="E28" i="1"/>
  <c r="E17" i="1"/>
  <c r="E20" i="1"/>
  <c r="E19" i="1"/>
  <c r="E18" i="1"/>
  <c r="E16" i="1"/>
  <c r="C15" i="1"/>
  <c r="E15" i="1" s="1"/>
  <c r="D35" i="1" s="1"/>
  <c r="E6" i="1"/>
  <c r="E8" i="1"/>
  <c r="E9" i="1"/>
  <c r="E10" i="1"/>
  <c r="E11" i="1"/>
  <c r="E12" i="1"/>
  <c r="E13" i="1"/>
  <c r="E14" i="1"/>
  <c r="E21" i="1"/>
  <c r="E22" i="1"/>
  <c r="E23" i="1"/>
  <c r="E24" i="1"/>
  <c r="E25" i="1"/>
  <c r="E26" i="1"/>
  <c r="C21" i="1"/>
  <c r="C14" i="1"/>
  <c r="C13" i="1"/>
  <c r="C12" i="1"/>
  <c r="C11" i="1"/>
  <c r="C10" i="1"/>
  <c r="E35" i="1" l="1"/>
</calcChain>
</file>

<file path=xl/sharedStrings.xml><?xml version="1.0" encoding="utf-8"?>
<sst xmlns="http://schemas.openxmlformats.org/spreadsheetml/2006/main" count="241" uniqueCount="208">
  <si>
    <t>Enter Spell Information Here</t>
  </si>
  <si>
    <t>Spell School</t>
  </si>
  <si>
    <t>School</t>
  </si>
  <si>
    <t>Modifier</t>
  </si>
  <si>
    <t>Abjuration</t>
  </si>
  <si>
    <t>Divination</t>
  </si>
  <si>
    <t>Enchantment (all)</t>
  </si>
  <si>
    <t>Necromancy</t>
  </si>
  <si>
    <t>Transmutation (all)</t>
  </si>
  <si>
    <t>Universal</t>
  </si>
  <si>
    <t>Conjuration - Calling</t>
  </si>
  <si>
    <t>Conjuration - Creation</t>
  </si>
  <si>
    <t>Conjuration - Healing</t>
  </si>
  <si>
    <t>Conjuration - Summoning</t>
  </si>
  <si>
    <t>Conjuration - Teleportation</t>
  </si>
  <si>
    <t>Divination - Scrying</t>
  </si>
  <si>
    <t>Illusion - Glamer</t>
  </si>
  <si>
    <t>Illusion - Pattern</t>
  </si>
  <si>
    <t>Illusion - Phantasm</t>
  </si>
  <si>
    <t>Illusion - Shadow</t>
  </si>
  <si>
    <t>Design &amp; Coding</t>
  </si>
  <si>
    <t>Steven Trustrum</t>
  </si>
  <si>
    <t>Spellweaver Level:</t>
  </si>
  <si>
    <t>Spell Level:</t>
  </si>
  <si>
    <t>Modifier:</t>
  </si>
  <si>
    <t>Spell Level</t>
  </si>
  <si>
    <t>Caster level</t>
  </si>
  <si>
    <t>Casting Time:</t>
  </si>
  <si>
    <t>Casting Time</t>
  </si>
  <si>
    <t>1 standard action</t>
  </si>
  <si>
    <t>1 round</t>
  </si>
  <si>
    <t>1 round+ to 1 minute</t>
  </si>
  <si>
    <t>1 minute+ to 10 minutes</t>
  </si>
  <si>
    <t>11 minutes to 59 minutes</t>
  </si>
  <si>
    <t>1 hour</t>
  </si>
  <si>
    <t>More than an hour</t>
  </si>
  <si>
    <t>Components 1:</t>
  </si>
  <si>
    <t>Components 2:</t>
  </si>
  <si>
    <t>Components 3:</t>
  </si>
  <si>
    <t>Components 4:</t>
  </si>
  <si>
    <t>Components 5:</t>
  </si>
  <si>
    <t>Components</t>
  </si>
  <si>
    <t>None</t>
  </si>
  <si>
    <t>Verbal</t>
  </si>
  <si>
    <t>Semantic</t>
  </si>
  <si>
    <t>Focus</t>
  </si>
  <si>
    <t>Divine Focus</t>
  </si>
  <si>
    <t>Material - less than 1 gp to 50 gp</t>
  </si>
  <si>
    <t>Material - 51 to 100 gp</t>
  </si>
  <si>
    <t>Material - 101 to 500 gp</t>
  </si>
  <si>
    <t>Material - 501 to 1,000 gp</t>
  </si>
  <si>
    <t>Material - per additional 1,000 gp (round up)</t>
  </si>
  <si>
    <t>Modifiers</t>
  </si>
  <si>
    <t>Range:</t>
  </si>
  <si>
    <t>Effect 1:</t>
  </si>
  <si>
    <t>Effect 2:</t>
  </si>
  <si>
    <t>Effect 3:</t>
  </si>
  <si>
    <t>Effect 4:</t>
  </si>
  <si>
    <t>Effect 5:</t>
  </si>
  <si>
    <t>Spell Effect</t>
  </si>
  <si>
    <t>Spellweaving Modifier</t>
  </si>
  <si>
    <t>Interferes With/Negates Magic</t>
  </si>
  <si>
    <t>Directly Manipulates/Interferes With the Weave</t>
  </si>
  <si>
    <t>Ray</t>
  </si>
  <si>
    <t>Burst/Cloud/Emanation/Spread/Radius Area</t>
  </si>
  <si>
    <t>Cone/Cylinder/Line/Wall/Sheet/Sphere/Cube Area</t>
  </si>
  <si>
    <t>Shapeable Area</t>
  </si>
  <si>
    <t>Creatures/Targets/Subjects rather than area</t>
  </si>
  <si>
    <t>+0 for one, +1 for more than one</t>
  </si>
  <si>
    <t>Movement/Travel Assistance or Means</t>
  </si>
  <si>
    <t>Communications Facilitation/Means</t>
  </si>
  <si>
    <t>Information Gathering/Analysis</t>
  </si>
  <si>
    <t>Alignment-Based Effect</t>
  </si>
  <si>
    <t>Change Shape (statistics unchanged)</t>
  </si>
  <si>
    <t>Change Shape (statistics change)</t>
  </si>
  <si>
    <t>Dimensional-/Planar-Oriented Effect</t>
  </si>
  <si>
    <t>Spell Duration</t>
  </si>
  <si>
    <t>+5 to +9 (GM’s discretion)</t>
  </si>
  <si>
    <t>Instantaneous</t>
  </si>
  <si>
    <t>Permanent</t>
  </si>
  <si>
    <t>Concentration</t>
  </si>
  <si>
    <t>Time Expressed in Rounds</t>
  </si>
  <si>
    <t>Time Expressed in Minutes</t>
  </si>
  <si>
    <t>Time Expressed in Hours</t>
  </si>
  <si>
    <t>Time Expressed in Days</t>
  </si>
  <si>
    <t>Time Expressed in Longer than days</t>
  </si>
  <si>
    <t>Duration:</t>
  </si>
  <si>
    <t>Discharged?</t>
  </si>
  <si>
    <t>Dismissed?</t>
  </si>
  <si>
    <t>Yes</t>
  </si>
  <si>
    <t>No</t>
  </si>
  <si>
    <t>Spell Saving Throw</t>
  </si>
  <si>
    <t>Negates</t>
  </si>
  <si>
    <t>Partial</t>
  </si>
  <si>
    <t>Half</t>
  </si>
  <si>
    <t>Disbelief</t>
  </si>
  <si>
    <t>(object)</t>
  </si>
  <si>
    <t>(harmless)</t>
  </si>
  <si>
    <t>Saving Throw:</t>
  </si>
  <si>
    <t>Divine Spell?</t>
  </si>
  <si>
    <t>Object?</t>
  </si>
  <si>
    <t>Harmless?</t>
  </si>
  <si>
    <t>Total Spellweaving DC</t>
  </si>
  <si>
    <t>Misc. Modifier:</t>
  </si>
  <si>
    <t>Spell Range</t>
  </si>
  <si>
    <t>Personal</t>
  </si>
  <si>
    <t>Touch</t>
  </si>
  <si>
    <t>Unlimited</t>
  </si>
  <si>
    <t>25 ft. or less</t>
  </si>
  <si>
    <t>26 to 100 ft.</t>
  </si>
  <si>
    <t>101 to 500 ft.</t>
  </si>
  <si>
    <t>501 to 1,000 ft.</t>
  </si>
  <si>
    <t>1,000 to 1 mile</t>
  </si>
  <si>
    <t>Greater than 1 mile</t>
  </si>
  <si>
    <t>Confers/Removes Condition - Blinded/Deafened</t>
  </si>
  <si>
    <t>Confers/Removes Condition - Blown Away/Knocked Down/Prone</t>
  </si>
  <si>
    <t>Confers/Removes Condition - Checked</t>
  </si>
  <si>
    <t>Confers/Removes Condition - Dazed/Dazzled/Stunned</t>
  </si>
  <si>
    <t>Confers/Removes Condition - Disabled/Pinned/Unconscious/Sleep</t>
  </si>
  <si>
    <t>Confers/Removes Condition - Energy Drained</t>
  </si>
  <si>
    <t>Confers/Removes Condition - Entangled/Grappled/Restrained/Paralyzed</t>
  </si>
  <si>
    <t>Confers/Removes Condition - Exhausted/Fatigued/Staggered</t>
  </si>
  <si>
    <t>Confers/Removes Condition - Fascinated</t>
  </si>
  <si>
    <t>Confers/Removes Condition - Incorporeal</t>
  </si>
  <si>
    <t>Confers/Removes Condition - Invisible</t>
  </si>
  <si>
    <t>Confers/Removes Condition - Petrified</t>
  </si>
  <si>
    <t>Confers/Removes Condition - Stable</t>
  </si>
  <si>
    <t>Confers/Removes Condition - Turn/Rebuke</t>
  </si>
  <si>
    <t>Not Applicable/None Mentioned/Variable</t>
  </si>
  <si>
    <t>Confers/Removes Condition - Cowering/Frightened/Panicked/Shaken</t>
  </si>
  <si>
    <t>Confers/Removes Condition - Disease</t>
  </si>
  <si>
    <t>1 free  / 1 swift / 1 immediate action</t>
  </si>
  <si>
    <t>Evocation (all)</t>
  </si>
  <si>
    <t>Confers/Removes Condition - Ability Damage/Drain</t>
  </si>
  <si>
    <t>Damage Causing - Force Damage / Unspecified Damage Effect</t>
  </si>
  <si>
    <t>Damage Causing - Energy (fire, cold, etc.) Damage</t>
  </si>
  <si>
    <t>Damage Causing - Physical or Acid Damage</t>
  </si>
  <si>
    <t>Confers/Removes Condition - Flat-Footed/Slowed</t>
  </si>
  <si>
    <t>Imposes Penalty</t>
  </si>
  <si>
    <t>Damage Causing - Bleed Damage / Non Lethal Damage</t>
  </si>
  <si>
    <t>Bestows Bonus/Miss Chance</t>
  </si>
  <si>
    <t>Illusion - Figment/Unspecified</t>
  </si>
  <si>
    <t>Confers/Removes Condition - Confused/Nauseated/Sickened/Enraged</t>
  </si>
  <si>
    <t>Conjuration - Unspecified</t>
  </si>
  <si>
    <t>Product Identity</t>
  </si>
  <si>
    <t>The following items are hereby identified as Product Identity, as defined in the Open Gaming License version 1.0a, Section 1(e), and are not Open Content. All trademarks, registered trademarks, proper names (characters, deities, artifacts, places, etc.), artwork and trade dress, with the exception of clip art used under permission or license.</t>
  </si>
  <si>
    <t>Declaration of Open Game Content</t>
  </si>
  <si>
    <t>Compatibility with the Pathfinder Roleplaying Game requires the Pathfinder Roleplaying Game from Paizo Publishing, LLC. See http://paizo.com/pathfinderRPG for more information on the Pathfinder Roleplaying Game. Paizo Publishing, LLC does not guarantee compatibility, and does not endorse this product.</t>
  </si>
  <si>
    <t>Pathfinder is a registered trademark of Paizo Publishing, LLC, and the Pathfinder Roleplaying Game and the Pathfinder Roleplaying Game Compatibility Logo are trademarks of Paizo Publishing, LLC, and are used under the Pathfinder Roleplaying Game Compatibility License. See http://paizo.com/pathfinderRPG/compatibility for more information on the compatibility license.</t>
  </si>
  <si>
    <t>All other content © 2012, Misfit Studios. All Rights Reserved.</t>
  </si>
  <si>
    <t>The following text is the property of Wizards of the Coast, Inc. and is Copyright 2000 Wizards of the Coast, Inc ("Wizards"). All Rights Reserved.</t>
  </si>
  <si>
    <t>1. Definitions: (a)"Contributors" means the copyright and/or trademark owners who have contributed Open Game Content; (b)"Derivative Material" means copyrighted material including derivative works and translations (including into other computer languages), potation, modification, correction, addition, extension, upgrade, improvement, compilation, abridgment or other form in which an existing work may be recast, transformed or adapted; © "Distribute" means to reproduce, license, rent, lease, sell, broadcast, publicly display, transmit or otherwise distribute; (d)"Open Game Content" means the game mechanic and includes the methods, procedures, processes and routines to the extent such content does not embody the Product Identity and is an enhancement over the prior art and any additional content clearly identified as Open Game Content by the Contributor, and means any work covered by this License, including translations and derivative works under copyright law, but specifically excludes Product Identity. (e) "Product Identity" means product and product line names, logos and identifying marks including trade dress; artifacts; creatures characters; stories, storylines, plots, thematic elements, dialogue, incidents, language, artwork, symbols, designs, depictions, likenesses, formats, poses, concepts, themes and graphic, photographic and other visual or audio representations; names and descriptions of characters, spells, enchantments, personalities, teams, personas, likenesses and special abilities; places, locations, environments, creatures, equipment, magical or supernatural abilities or effects, logos, symbols, or graphic designs; and any other trademark or registered trademark clearly identified as Product identity by the owner of the Product Identity, and which specifically excludes the Open Game Content; (f) "Trademark" means the logos, names, mark, sign, motto, designs that are used by a Contributor to identify itself or its products or the associated products contributed to the Open Game License by the Contributor (g) "Use", "Used" or "Using" means to use, Distribute, copy, edit, format, modify, translate and otherwise create Derivative Material of Open Game Content. (h) "You" or "Your" means the licensee in terms of this agreement.</t>
  </si>
  <si>
    <t>2. The License: This License applies to any Open Game Content that contains a notice indicating that the Open Game Content may only be Used under and in terms of this License. You must affix such a notice to any Open Game Content that you Use. No terms may be added to or subtracted from this License except as described by the License itself. No other terms or conditions may be applied to any Open Game Content distributed using this License.</t>
  </si>
  <si>
    <t>3.Offer and Acceptance: By Using the Open Game Content You indicate Your acceptance of the terms of this License.</t>
  </si>
  <si>
    <t>4. Grant and Consideration: In consideration for agreeing to use this License, the Contributors grant You a perpetual, worldwide, royalty-free, non-exclusive license with the exact terms of this License to Use, the Open Game Content.</t>
  </si>
  <si>
    <t>5.Representation of Authority to Contribute: If You are contributing original material as Open Game Content, You represent that Your Contributions are Your original creation and/or You have sufficient rights to grant the rights conveyed by this License.</t>
  </si>
  <si>
    <t>6.Notice of License Copyright: You must update the COPYRIGHT NOTICE portion of this License to include the exact text of the COPYRIGHT NOTICE of any Open Game Content You are copying, modifying or distributing, and You must add the title, the copyright date, and the copyright holder's name to the COPYRIGHT NOTICE of any original Open Game Content you Distribute.</t>
  </si>
  <si>
    <t>7. Use of Product Identity: You agree not to Use any Product Identity, including as an indication as to compatibility, except as expressly licensed in another, independent Agreement with the owner of each element of that Product Identity. You agree not to indicate compatibility or co-adaptability with any Trademark or Registered Trademark in conjunction with a work containing Open Game Content except as expressly licensed in another, independent Agreement with the owner of such Trademark or Registered Trademark. The use of any Product Identity in Open Game Content does not constitute a challenge to the ownership of that Product Identity. The owner of any Product Identity used in Open Game Content shall retain all rights, title and interest in and to that Product Identity.</t>
  </si>
  <si>
    <t>8. Identification: If you distribute Open Game Content You must clearly indicate which portions of the work that you are distributing are Open Game Content.</t>
  </si>
  <si>
    <t>9. Updating the License: Wizards or its designated Agents may publish updated versions of this License. You may use any authorized version of this License to copy, modify and distribute any Open Game Content originally distributed under any version of this License.</t>
  </si>
  <si>
    <t>10 Copy of this License: You MUST include a copy of this License with every copy of the Open Game Content You Distribute.</t>
  </si>
  <si>
    <t>11. Use of Contributor Credits: You may not market or advertise the Open Game Content using the name of any Contributor unless You have written permission from the Contributor to do so.</t>
  </si>
  <si>
    <t>12 Inability to Comply: If it is impossible for You to comply with any of the terms of this License with respect to some or all of the Open Game Content due to statute, judicial order, or governmental regulation then You may not Use any Open Game Material so affected.</t>
  </si>
  <si>
    <t>13 Termination: This License will terminate automatically if You fail to comply with all terms herein and fail to cure such breach within 30 days of becoming aware of the breach. All sublicenses shall survive the termination of this License.</t>
  </si>
  <si>
    <t>14 Reformation: If any provision of this License is held to be unenforceable, such provision shall be reformed only to the extent necessary to make it enforceable.</t>
  </si>
  <si>
    <t>15 COPYRIGHT NOTICE</t>
  </si>
  <si>
    <t>OPEN GAME LICENSE Version 1.0a</t>
  </si>
  <si>
    <t>Bestows Feat/Skill/Maneuver</t>
  </si>
  <si>
    <t>Confers/Removes Condition - Dead/Dying/Destroy/Slay</t>
  </si>
  <si>
    <t>Heal/Reduce Damage / Repair Object</t>
  </si>
  <si>
    <t>If you spot an error or the like, email trustrum@misfit-studios.com</t>
  </si>
  <si>
    <r>
      <t xml:space="preserve">All text pertaining to game mechanics and statistics, along with the class names, are declared Open Game Content. All items subject to the definition of Product Identity (see previous) are the property of </t>
    </r>
    <r>
      <rPr>
        <b/>
        <sz val="10"/>
        <rFont val="Arial"/>
        <family val="2"/>
      </rPr>
      <t xml:space="preserve">Misfit Studios™ </t>
    </r>
    <r>
      <rPr>
        <sz val="10"/>
        <rFont val="Arial"/>
        <family val="2"/>
      </rPr>
      <t>and cannot be used without written permission.</t>
    </r>
  </si>
  <si>
    <r>
      <t>Open Game License v 1.0a</t>
    </r>
    <r>
      <rPr>
        <sz val="10"/>
        <rFont val="Arial"/>
        <family val="2"/>
      </rPr>
      <t xml:space="preserve"> Copyright 2000, Wizards of the Coast, Inc.</t>
    </r>
  </si>
  <si>
    <r>
      <t>System Reference Document</t>
    </r>
    <r>
      <rPr>
        <sz val="10"/>
        <rFont val="Arial"/>
        <family val="2"/>
      </rPr>
      <t xml:space="preserve"> Copyright 2000-2003, Wizards of the Coast, Inc.; Authors Jonathan Tweet, Monte Cook, Skip Williams, Rich Baker, Andy Collins, David Noonan, Rich Redman, Bruce R. Cordell, based on original material by E. Gary Gygax and Dave Arneson.</t>
    </r>
  </si>
  <si>
    <r>
      <t>Anger of Angels</t>
    </r>
    <r>
      <rPr>
        <sz val="10"/>
        <rFont val="Arial"/>
        <family val="2"/>
      </rPr>
      <t>. © 2003, Sean K. Reynolds.</t>
    </r>
  </si>
  <si>
    <r>
      <t>Book of Fiends</t>
    </r>
    <r>
      <rPr>
        <sz val="10"/>
        <rFont val="Arial"/>
        <family val="2"/>
      </rPr>
      <t>. © 2003, Green Ronin Publishing; Authors: Aaron Loeb, Erik Mona, Chris Pramas, Robert J. Schwalb.</t>
    </r>
  </si>
  <si>
    <r>
      <t>The Book of Hallowed Might</t>
    </r>
    <r>
      <rPr>
        <sz val="10"/>
        <rFont val="Arial"/>
        <family val="2"/>
      </rPr>
      <t>. © 2003, Monte J. Cook.</t>
    </r>
  </si>
  <si>
    <r>
      <t>Monte Cook's Arcana Unearthed</t>
    </r>
    <r>
      <rPr>
        <sz val="10"/>
        <rFont val="Arial"/>
        <family val="2"/>
      </rPr>
      <t>. © 2003, Monte J. Cook.</t>
    </r>
  </si>
  <si>
    <r>
      <t>Path of the Magi</t>
    </r>
    <r>
      <rPr>
        <sz val="10"/>
        <rFont val="Arial"/>
        <family val="2"/>
      </rPr>
      <t>. © 2002 Citizen Games/ Troll Lord Games; Authors: Mike Mcartor, W. Jason Peck, Jeff Quick, and Sean K. Reynolds.</t>
    </r>
  </si>
  <si>
    <r>
      <t>Skreyn's Register: The Bonds of Magic</t>
    </r>
    <r>
      <rPr>
        <sz val="10"/>
        <rFont val="Arial"/>
        <family val="2"/>
      </rPr>
      <t>. © 2002, Sean K. Reynolds.</t>
    </r>
  </si>
  <si>
    <r>
      <t xml:space="preserve">Angel, Monadic Deva from </t>
    </r>
    <r>
      <rPr>
        <i/>
        <sz val="10"/>
        <rFont val="Arial"/>
        <family val="2"/>
      </rPr>
      <t>The Tome of Horrors, Revised</t>
    </r>
    <r>
      <rPr>
        <sz val="10"/>
        <rFont val="Arial"/>
        <family val="2"/>
      </rPr>
      <t>. © 2002, Necromancer Games, Inc.; Author: Scott Greene, based on original material by E. Gary Gygax.</t>
    </r>
  </si>
  <si>
    <r>
      <t xml:space="preserve">Angel, Movanic Deva from </t>
    </r>
    <r>
      <rPr>
        <i/>
        <sz val="10"/>
        <rFont val="Arial"/>
        <family val="2"/>
      </rPr>
      <t>The Tome of Horrors, Revised</t>
    </r>
    <r>
      <rPr>
        <sz val="10"/>
        <rFont val="Arial"/>
        <family val="2"/>
      </rPr>
      <t>. © 2002, Necromancer Games, Inc.; Author: Scott Greene, based on original material by E. Gary Gygax.</t>
    </r>
  </si>
  <si>
    <r>
      <t xml:space="preserve">Brownie from </t>
    </r>
    <r>
      <rPr>
        <i/>
        <sz val="10"/>
        <rFont val="Arial"/>
        <family val="2"/>
      </rPr>
      <t>The Tome of Horrors, Revised</t>
    </r>
    <r>
      <rPr>
        <sz val="10"/>
        <rFont val="Arial"/>
        <family val="2"/>
      </rPr>
      <t>. © 2002, Necromancer Games, Inc.; Author: Scott Greene, based on original material by E. Gary Gygax.</t>
    </r>
  </si>
  <si>
    <r>
      <t xml:space="preserve">Daemon, Ceustodaemon (Guardian Daemon) from </t>
    </r>
    <r>
      <rPr>
        <i/>
        <sz val="10"/>
        <rFont val="Arial"/>
        <family val="2"/>
      </rPr>
      <t>The Tome of Horrors, Revised</t>
    </r>
    <r>
      <rPr>
        <sz val="10"/>
        <rFont val="Arial"/>
        <family val="2"/>
      </rPr>
      <t>. © 2002, Necromancer Games, Inc.; Author: Scott Greene, based on original material by E. Gary Gygax.</t>
    </r>
  </si>
  <si>
    <r>
      <t>Daemon, Derghodaemon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</si>
  <si>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Daemon, Hydrodaemon from The Tome of Horrors, Revised</t>
    </r>
    <r>
      <rPr>
        <sz val="10"/>
        <rFont val="Arial"/>
        <family val="2"/>
      </rPr>
      <t>. © 2002, Necromancer Games, Inc.; Author: Scott Greene, based on original material by E. Gary Gygax.</t>
    </r>
  </si>
  <si>
    <r>
      <t>Daemon, Piscodaemon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</si>
  <si>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Froghemoth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</si>
  <si>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Ice Golem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</si>
  <si>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Iron Cobra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</si>
  <si>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Marid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</si>
  <si>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Mihstu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</si>
  <si>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Nabasu Demon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</si>
  <si>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Necrophidius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</si>
  <si>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Sandman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</si>
  <si>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Scarecrow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</si>
  <si>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Shadow Demon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</si>
  <si>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Wood Golem from</t>
    </r>
    <r>
      <rPr>
        <sz val="10"/>
        <rFont val="Arial"/>
        <family val="2"/>
      </rPr>
      <t xml:space="preserve"> </t>
    </r>
    <r>
      <rPr>
        <i/>
        <sz val="10"/>
        <rFont val="Arial"/>
        <family val="2"/>
      </rPr>
      <t>The Tome of Horrors, Revised</t>
    </r>
    <r>
      <rPr>
        <sz val="10"/>
        <rFont val="Arial"/>
        <family val="2"/>
      </rPr>
      <t>. © 2002, Necromancer Games, Inc.; Author: Scott Greene, based on original material by E. Gary Gygax.</t>
    </r>
  </si>
  <si>
    <r>
      <t>The Book of Experimental Might</t>
    </r>
    <r>
      <rPr>
        <sz val="10"/>
        <rFont val="Arial"/>
        <family val="2"/>
      </rPr>
      <t>. © 2008, Monte J. Cook. All Rights Reserved.</t>
    </r>
  </si>
  <si>
    <r>
      <t>The Tome of Horrors</t>
    </r>
    <r>
      <rPr>
        <sz val="10"/>
        <rFont val="Arial"/>
        <family val="2"/>
      </rPr>
      <t>. © 2002, Necromancer Games, Inc.; Author: Scott Greene, with Clark Peterson, Erica Balsley, Kevin Baase, Casey Christofferson, Lance Hawvermale, Travis Hawvermale, Patrick Lawinger, and Bill Webb. Based on original content from TSR.</t>
    </r>
  </si>
  <si>
    <r>
      <t>Pathfinder Roleplaying Game Core Rulebook</t>
    </r>
    <r>
      <rPr>
        <sz val="10"/>
        <rFont val="Arial"/>
        <family val="2"/>
      </rPr>
      <t>. © 2010, Paizo Publishing, LLC; Author: Jason Bulmahn, based on material by Jonathan Tweet, Monte Cook, and Skip Williams.</t>
    </r>
  </si>
  <si>
    <r>
      <t>Advanced Race Guide Playtest</t>
    </r>
    <r>
      <rPr>
        <sz val="10"/>
        <rFont val="Arial"/>
        <family val="2"/>
      </rPr>
      <t>, Copyright 2011, Paizo Publishing, LLC; Authors Stephen Radney-Macfarland and Jason Bulmahn.</t>
    </r>
  </si>
  <si>
    <r>
      <t>Advanced Player's Guide</t>
    </r>
    <r>
      <rPr>
        <sz val="10"/>
        <rFont val="Arial"/>
        <family val="2"/>
      </rPr>
      <t>. © 2010, Paizo Publishing, LLC; Author: Jason Bulmahn.</t>
    </r>
  </si>
  <si>
    <r>
      <t>Pathfinder Roleplaying Game Ultimate Magic</t>
    </r>
    <r>
      <rPr>
        <sz val="10"/>
        <rFont val="Arial"/>
        <family val="2"/>
      </rPr>
      <t>. © 2011, Paizo Publishing, LLC; Authors: Jason Bulmahn, Tim Hitchcock, Colin McComb, Rob McCreary, Jason Nelson, Stephen Radney-MacFarland, Sean K Reynolds, Owen K.C. Stephens, and Russ Taylor.</t>
    </r>
  </si>
  <si>
    <r>
      <t>Pathfinder Roleplaying Game Ultimate Combat</t>
    </r>
    <r>
      <rPr>
        <sz val="10"/>
        <rFont val="Arial"/>
        <family val="2"/>
      </rPr>
      <t>. © 2011. Paizo Publishing, LLC; Authors: Jason Bulmahn, Tim Hitchcock, Colin McComb, Rob McCreary, Jason Nelson, Stephen Radney-MacFarland, Sean K. Reynolds, Owen K.C. Stephens, and Russ Taylor.</t>
    </r>
  </si>
  <si>
    <r>
      <t>Unusual Core Classes: The Spellweaver</t>
    </r>
    <r>
      <rPr>
        <sz val="10"/>
        <rFont val="Arial"/>
        <family val="2"/>
      </rPr>
      <t>, ©2006, Misfit Studios; Author Steven Trustrum.</t>
    </r>
  </si>
  <si>
    <r>
      <t>Unusual Core Classes: The Spellweaver, PFRPG Edition</t>
    </r>
    <r>
      <rPr>
        <sz val="10"/>
        <rFont val="Arial"/>
        <family val="2"/>
      </rPr>
      <t>, ©2011, Misfit Studios; Author Steven Trustrum.</t>
    </r>
  </si>
  <si>
    <r>
      <t>Unusual Core Classes: The Spellweaver, PFRPG Edition DC Calculation Spreadsheet</t>
    </r>
    <r>
      <rPr>
        <sz val="10"/>
        <rFont val="Arial"/>
        <family val="2"/>
      </rPr>
      <t>, ©2011, Misfit Studios; Author Steven Trustrum.</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</si>
</sst>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8"/>
      <name val="Arial"/>
      <family val="2"/>
    </font>
    <font>
      <sz val="10"/>
      <name val="Arial"/>
      <family val="2"/>
    </font>
    <font>
      <sz val="10"/>
      <color indexed="10"/>
      <name val="Arial"/>
      <family val="2"/>
    </font>
    <font>
      <b/>
      <sz val="10"/>
      <name val="Arial"/>
      <family val="2"/>
    </font>
    <font>
      <i/>
      <sz val="10"/>
      <name val="Arial"/>
      <family val="2"/>
    </font>
    <font>
      <sz val="10"/>
      <color indexed="10"/>
      <name val="Arial"/>
      <family val="2"/>
    </font>
    <font>
      <b/>
      <sz val="10"/>
      <color indexed="9"/>
      <name val="Arial"/>
      <family val="2"/>
    </font>
    <font>
      <b/>
      <sz val="10"/>
      <color theme="9" tint="-0.499984740745262"/>
      <name val="Arial"/>
      <family val="2"/>
    </font>
    <font>
      <b/>
      <sz val="10"/>
      <color theme="5" tint="-0.249977111117893"/>
      <name val="Arial"/>
      <family val="2"/>
    </font>
    <font>
      <b/>
      <sz val="10"/>
      <color rgb="FFFF0000"/>
      <name val="Arial"/>
      <family val="2"/>
    </font>
  </fonts>
  <fills count="4">
    <fill>
      <patternFill patternType="none"/>
    </fill>
    <fill>
      <patternFill patternType="gray125"/>
    </fill>
    <fill>
      <patternFill patternType="solid">
        <fgColor indexed="10"/>
        <bgColor indexed="64"/>
      </patternFill>
    </fill>
    <fill>
      <patternFill patternType="solid">
        <fgColor indexed="44"/>
        <bgColor indexed="64"/>
      </patternFill>
    </fill>
  </fills>
  <borders count="1">
    <border>
      <left/>
      <right/>
      <top/>
      <bottom/>
      <diagonal/>
    </border>
  </borders>
  <cellStyleXfs count="1">
    <xf numFmtId="0" fontId="0" fillId="0" borderId="0"/>
  </cellStyleXfs>
  <cellXfs count="32">
    <xf numFmtId="0" fontId="0" fillId="0" borderId="0" xfId="0"/>
    <xf numFmtId="0" fontId="3" fillId="0" borderId="0" xfId="0" applyFont="1" applyAlignment="1">
      <alignment horizontal="right"/>
    </xf>
    <xf numFmtId="0" fontId="2" fillId="0" borderId="0" xfId="0" applyFont="1"/>
    <xf numFmtId="0" fontId="4" fillId="0" borderId="0" xfId="0" applyFont="1"/>
    <xf numFmtId="0" fontId="4" fillId="0" borderId="0" xfId="0" applyFont="1" applyAlignment="1">
      <alignment horizontal="right"/>
    </xf>
    <xf numFmtId="0" fontId="5" fillId="0" borderId="0" xfId="0" applyFont="1" applyAlignment="1">
      <alignment horizontal="right"/>
    </xf>
    <xf numFmtId="0" fontId="6" fillId="0" borderId="0" xfId="0" applyFont="1"/>
    <xf numFmtId="0" fontId="7" fillId="2" borderId="0" xfId="0" applyFont="1" applyFill="1" applyAlignment="1">
      <alignment horizontal="center"/>
    </xf>
    <xf numFmtId="0" fontId="4" fillId="0" borderId="0" xfId="0" applyFont="1" applyAlignment="1">
      <alignment horizontal="center"/>
    </xf>
    <xf numFmtId="0" fontId="0" fillId="0" borderId="0" xfId="0" applyAlignment="1"/>
    <xf numFmtId="0" fontId="2" fillId="0" borderId="0" xfId="0" applyFont="1" applyAlignment="1">
      <alignment horizontal="center"/>
    </xf>
    <xf numFmtId="1" fontId="2" fillId="0" borderId="0" xfId="0" applyNumberFormat="1" applyFont="1"/>
    <xf numFmtId="1" fontId="2" fillId="0" borderId="0" xfId="0" applyNumberFormat="1" applyFont="1" applyAlignment="1">
      <alignment horizontal="center"/>
    </xf>
    <xf numFmtId="0" fontId="2" fillId="3" borderId="0" xfId="0" applyFont="1" applyFill="1" applyAlignment="1">
      <alignment horizontal="center"/>
    </xf>
    <xf numFmtId="0" fontId="2" fillId="0" borderId="0" xfId="0" applyFont="1" applyFill="1" applyAlignment="1">
      <alignment horizontal="center"/>
    </xf>
    <xf numFmtId="1" fontId="2" fillId="3" borderId="0" xfId="0" applyNumberFormat="1" applyFont="1" applyFill="1" applyAlignment="1">
      <alignment horizontal="center"/>
    </xf>
    <xf numFmtId="0" fontId="2" fillId="0" borderId="0" xfId="0" applyFont="1" applyAlignment="1">
      <alignment horizontal="right"/>
    </xf>
    <xf numFmtId="0" fontId="8" fillId="0" borderId="0" xfId="0" applyFont="1"/>
    <xf numFmtId="0" fontId="2" fillId="0" borderId="0" xfId="0" applyFont="1" applyAlignment="1">
      <alignment vertical="top" wrapText="1"/>
    </xf>
    <xf numFmtId="0" fontId="0" fillId="0" borderId="0" xfId="0" applyProtection="1">
      <protection locked="0"/>
    </xf>
    <xf numFmtId="0" fontId="10" fillId="0" borderId="0" xfId="0" applyFont="1" applyAlignment="1">
      <alignment horizontal="center"/>
    </xf>
    <xf numFmtId="0" fontId="2" fillId="0" borderId="0" xfId="0" applyFont="1" applyAlignment="1">
      <alignment vertical="top"/>
    </xf>
    <xf numFmtId="0" fontId="2" fillId="0" borderId="0" xfId="0" applyFont="1" applyAlignment="1">
      <alignment wrapText="1"/>
    </xf>
    <xf numFmtId="0" fontId="2" fillId="0" borderId="0" xfId="0" applyFont="1" applyAlignment="1">
      <alignment horizontal="left" vertical="top" wrapText="1"/>
    </xf>
    <xf numFmtId="0" fontId="2" fillId="0" borderId="0" xfId="0" applyFont="1" applyAlignment="1">
      <alignment horizontal="left" vertical="top" wrapText="1"/>
    </xf>
    <xf numFmtId="0" fontId="8" fillId="0" borderId="0" xfId="0" applyFont="1" applyAlignment="1">
      <alignment horizontal="center" wrapText="1"/>
    </xf>
    <xf numFmtId="0" fontId="8" fillId="0" borderId="0" xfId="0" applyFont="1" applyAlignment="1">
      <alignment horizontal="center" vertical="top"/>
    </xf>
    <xf numFmtId="0" fontId="2" fillId="0" borderId="0" xfId="0" applyFont="1" applyAlignment="1">
      <alignment vertical="top" wrapText="1"/>
    </xf>
    <xf numFmtId="0" fontId="2" fillId="0" borderId="0" xfId="0" applyFont="1" applyAlignment="1">
      <alignment horizontal="center" vertical="top" wrapText="1"/>
    </xf>
    <xf numFmtId="0" fontId="8" fillId="0" borderId="0" xfId="0" applyFont="1" applyAlignment="1">
      <alignment horizontal="center" vertical="top" wrapText="1"/>
    </xf>
    <xf numFmtId="0" fontId="5" fillId="0" borderId="0" xfId="0" applyFont="1" applyAlignment="1">
      <alignment horizontal="left" vertical="top" wrapText="1"/>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misfit-studios.com/spirosblaak/"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419100</xdr:colOff>
      <xdr:row>8</xdr:row>
      <xdr:rowOff>76200</xdr:rowOff>
    </xdr:to>
    <xdr:pic>
      <xdr:nvPicPr>
        <xdr:cNvPr id="2061" name="Picture 1" descr="spellweaver_logo.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752975" cy="137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36</xdr:row>
      <xdr:rowOff>0</xdr:rowOff>
    </xdr:from>
    <xdr:to>
      <xdr:col>33</xdr:col>
      <xdr:colOff>476250</xdr:colOff>
      <xdr:row>51</xdr:row>
      <xdr:rowOff>28575</xdr:rowOff>
    </xdr:to>
    <xdr:pic>
      <xdr:nvPicPr>
        <xdr:cNvPr id="1036" name="Pictur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829300"/>
          <a:ext cx="10058400" cy="2457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4"/>
  <sheetViews>
    <sheetView tabSelected="1" workbookViewId="0">
      <selection activeCell="H6" sqref="H6"/>
    </sheetView>
  </sheetViews>
  <sheetFormatPr defaultRowHeight="12.75" x14ac:dyDescent="0.2"/>
  <cols>
    <col min="1" max="1" width="19.28515625" style="2" customWidth="1"/>
    <col min="2" max="7" width="9.140625" style="2"/>
    <col min="8" max="8" width="93.28515625" style="2" customWidth="1"/>
    <col min="9" max="16" width="9.140625" style="2"/>
    <col min="17" max="17" width="76.7109375" style="2" customWidth="1"/>
    <col min="18" max="16384" width="9.140625" style="2"/>
  </cols>
  <sheetData>
    <row r="3" spans="1:8" x14ac:dyDescent="0.2">
      <c r="H3" s="20" t="s">
        <v>170</v>
      </c>
    </row>
    <row r="10" spans="1:8" x14ac:dyDescent="0.2">
      <c r="A10" s="17" t="s">
        <v>20</v>
      </c>
    </row>
    <row r="11" spans="1:8" x14ac:dyDescent="0.2">
      <c r="A11" s="2" t="s">
        <v>21</v>
      </c>
    </row>
    <row r="13" spans="1:8" s="21" customFormat="1" x14ac:dyDescent="0.2">
      <c r="A13" s="26" t="s">
        <v>144</v>
      </c>
      <c r="B13" s="26"/>
      <c r="C13" s="26"/>
      <c r="D13" s="26"/>
      <c r="E13" s="26"/>
      <c r="F13" s="26"/>
      <c r="G13" s="26"/>
      <c r="H13" s="26"/>
    </row>
    <row r="14" spans="1:8" s="21" customFormat="1" ht="38.25" customHeight="1" x14ac:dyDescent="0.2">
      <c r="A14" s="27" t="s">
        <v>145</v>
      </c>
      <c r="B14" s="27"/>
      <c r="C14" s="27"/>
      <c r="D14" s="27"/>
      <c r="E14" s="27"/>
      <c r="F14" s="27"/>
      <c r="G14" s="27"/>
      <c r="H14" s="27"/>
    </row>
    <row r="15" spans="1:8" s="21" customFormat="1" x14ac:dyDescent="0.2">
      <c r="A15" s="29" t="s">
        <v>146</v>
      </c>
      <c r="B15" s="29"/>
      <c r="C15" s="29"/>
      <c r="D15" s="29"/>
      <c r="E15" s="29"/>
      <c r="F15" s="29"/>
      <c r="G15" s="29"/>
      <c r="H15" s="29"/>
    </row>
    <row r="16" spans="1:8" s="21" customFormat="1" ht="38.25" customHeight="1" x14ac:dyDescent="0.2">
      <c r="A16" s="27" t="s">
        <v>171</v>
      </c>
      <c r="B16" s="27"/>
      <c r="C16" s="27"/>
      <c r="D16" s="27"/>
      <c r="E16" s="27"/>
      <c r="F16" s="27"/>
      <c r="G16" s="27"/>
      <c r="H16" s="27"/>
    </row>
    <row r="17" spans="1:8" s="21" customFormat="1" x14ac:dyDescent="0.2">
      <c r="A17" s="18"/>
      <c r="B17" s="18"/>
      <c r="C17" s="18"/>
      <c r="D17" s="18"/>
      <c r="E17" s="18"/>
      <c r="F17" s="18"/>
      <c r="G17" s="18"/>
      <c r="H17" s="18"/>
    </row>
    <row r="18" spans="1:8" s="18" customFormat="1" ht="31.5" customHeight="1" x14ac:dyDescent="0.2">
      <c r="A18" s="28" t="s">
        <v>147</v>
      </c>
      <c r="B18" s="28"/>
      <c r="C18" s="28"/>
      <c r="D18" s="28"/>
      <c r="E18" s="28"/>
      <c r="F18" s="28"/>
      <c r="G18" s="28"/>
      <c r="H18" s="28"/>
    </row>
    <row r="19" spans="1:8" s="18" customFormat="1" ht="32.25" customHeight="1" x14ac:dyDescent="0.2">
      <c r="A19" s="28" t="s">
        <v>148</v>
      </c>
      <c r="B19" s="28"/>
      <c r="C19" s="28"/>
      <c r="D19" s="28"/>
      <c r="E19" s="28"/>
      <c r="F19" s="28"/>
      <c r="G19" s="28"/>
      <c r="H19" s="28"/>
    </row>
    <row r="20" spans="1:8" s="21" customFormat="1" x14ac:dyDescent="0.2">
      <c r="A20" s="28" t="s">
        <v>149</v>
      </c>
      <c r="B20" s="28"/>
      <c r="C20" s="28"/>
      <c r="D20" s="28"/>
      <c r="E20" s="28"/>
      <c r="F20" s="28"/>
      <c r="G20" s="28"/>
      <c r="H20" s="28"/>
    </row>
    <row r="22" spans="1:8" s="22" customFormat="1" x14ac:dyDescent="0.2">
      <c r="A22" s="25" t="s">
        <v>166</v>
      </c>
      <c r="B22" s="25"/>
      <c r="C22" s="25"/>
      <c r="D22" s="25"/>
      <c r="E22" s="25"/>
      <c r="F22" s="25"/>
      <c r="G22" s="25"/>
      <c r="H22" s="25"/>
    </row>
    <row r="23" spans="1:8" s="23" customFormat="1" ht="28.5" customHeight="1" x14ac:dyDescent="0.2">
      <c r="A23" s="24" t="s">
        <v>150</v>
      </c>
      <c r="B23" s="24"/>
      <c r="C23" s="24"/>
      <c r="D23" s="24"/>
      <c r="E23" s="24"/>
      <c r="F23" s="24"/>
      <c r="G23" s="24"/>
      <c r="H23" s="24"/>
    </row>
    <row r="24" spans="1:8" s="23" customFormat="1" ht="137.25" customHeight="1" x14ac:dyDescent="0.2">
      <c r="A24" s="24" t="s">
        <v>151</v>
      </c>
      <c r="B24" s="24"/>
      <c r="C24" s="24"/>
      <c r="D24" s="24"/>
      <c r="E24" s="24"/>
      <c r="F24" s="24"/>
      <c r="G24" s="24"/>
      <c r="H24" s="24"/>
    </row>
    <row r="25" spans="1:8" s="23" customFormat="1" ht="31.5" customHeight="1" x14ac:dyDescent="0.2">
      <c r="A25" s="24" t="s">
        <v>152</v>
      </c>
      <c r="B25" s="24"/>
      <c r="C25" s="24"/>
      <c r="D25" s="24"/>
      <c r="E25" s="24"/>
      <c r="F25" s="24"/>
      <c r="G25" s="24"/>
      <c r="H25" s="24"/>
    </row>
    <row r="26" spans="1:8" s="23" customFormat="1" ht="15.75" customHeight="1" x14ac:dyDescent="0.2">
      <c r="A26" s="24" t="s">
        <v>153</v>
      </c>
      <c r="B26" s="24"/>
      <c r="C26" s="24"/>
      <c r="D26" s="24"/>
      <c r="E26" s="24"/>
      <c r="F26" s="24"/>
      <c r="G26" s="24"/>
      <c r="H26" s="24"/>
    </row>
    <row r="27" spans="1:8" s="23" customFormat="1" ht="16.5" customHeight="1" x14ac:dyDescent="0.2">
      <c r="A27" s="24" t="s">
        <v>154</v>
      </c>
      <c r="B27" s="24"/>
      <c r="C27" s="24"/>
      <c r="D27" s="24"/>
      <c r="E27" s="24"/>
      <c r="F27" s="24"/>
      <c r="G27" s="24"/>
      <c r="H27" s="24"/>
    </row>
    <row r="28" spans="1:8" s="23" customFormat="1" ht="27.75" customHeight="1" x14ac:dyDescent="0.2">
      <c r="A28" s="24" t="s">
        <v>155</v>
      </c>
      <c r="B28" s="24"/>
      <c r="C28" s="24"/>
      <c r="D28" s="24"/>
      <c r="E28" s="24"/>
      <c r="F28" s="24"/>
      <c r="G28" s="24"/>
      <c r="H28" s="24"/>
    </row>
    <row r="29" spans="1:8" s="23" customFormat="1" ht="32.25" customHeight="1" x14ac:dyDescent="0.2">
      <c r="A29" s="24" t="s">
        <v>156</v>
      </c>
      <c r="B29" s="24"/>
      <c r="C29" s="24"/>
      <c r="D29" s="24"/>
      <c r="E29" s="24"/>
      <c r="F29" s="24"/>
      <c r="G29" s="24"/>
      <c r="H29" s="24"/>
    </row>
    <row r="30" spans="1:8" s="23" customFormat="1" ht="57.75" customHeight="1" x14ac:dyDescent="0.2">
      <c r="A30" s="24" t="s">
        <v>157</v>
      </c>
      <c r="B30" s="24"/>
      <c r="C30" s="24"/>
      <c r="D30" s="24"/>
      <c r="E30" s="24"/>
      <c r="F30" s="24"/>
      <c r="G30" s="24"/>
      <c r="H30" s="24"/>
    </row>
    <row r="31" spans="1:8" s="23" customFormat="1" ht="17.25" customHeight="1" x14ac:dyDescent="0.2">
      <c r="A31" s="24" t="s">
        <v>158</v>
      </c>
      <c r="B31" s="24"/>
      <c r="C31" s="24"/>
      <c r="D31" s="24"/>
      <c r="E31" s="24"/>
      <c r="F31" s="24"/>
      <c r="G31" s="24"/>
      <c r="H31" s="24"/>
    </row>
    <row r="32" spans="1:8" s="23" customFormat="1" ht="30" customHeight="1" x14ac:dyDescent="0.2">
      <c r="A32" s="24" t="s">
        <v>159</v>
      </c>
      <c r="B32" s="24"/>
      <c r="C32" s="24"/>
      <c r="D32" s="24"/>
      <c r="E32" s="24"/>
      <c r="F32" s="24"/>
      <c r="G32" s="24"/>
      <c r="H32" s="24"/>
    </row>
    <row r="33" spans="1:8" s="23" customFormat="1" ht="17.25" customHeight="1" x14ac:dyDescent="0.2">
      <c r="A33" s="24" t="s">
        <v>160</v>
      </c>
      <c r="B33" s="24"/>
      <c r="C33" s="24"/>
      <c r="D33" s="24"/>
      <c r="E33" s="24"/>
      <c r="F33" s="24"/>
      <c r="G33" s="24"/>
      <c r="H33" s="24"/>
    </row>
    <row r="34" spans="1:8" s="23" customFormat="1" ht="16.5" customHeight="1" x14ac:dyDescent="0.2">
      <c r="A34" s="24" t="s">
        <v>161</v>
      </c>
      <c r="B34" s="24"/>
      <c r="C34" s="24"/>
      <c r="D34" s="24"/>
      <c r="E34" s="24"/>
      <c r="F34" s="24"/>
      <c r="G34" s="24"/>
      <c r="H34" s="24"/>
    </row>
    <row r="35" spans="1:8" s="23" customFormat="1" ht="30" customHeight="1" x14ac:dyDescent="0.2">
      <c r="A35" s="24" t="s">
        <v>162</v>
      </c>
      <c r="B35" s="24"/>
      <c r="C35" s="24"/>
      <c r="D35" s="24"/>
      <c r="E35" s="24"/>
      <c r="F35" s="24"/>
      <c r="G35" s="24"/>
      <c r="H35" s="24"/>
    </row>
    <row r="36" spans="1:8" s="23" customFormat="1" ht="20.25" customHeight="1" x14ac:dyDescent="0.2">
      <c r="A36" s="24" t="s">
        <v>163</v>
      </c>
      <c r="B36" s="24"/>
      <c r="C36" s="24"/>
      <c r="D36" s="24"/>
      <c r="E36" s="24"/>
      <c r="F36" s="24"/>
      <c r="G36" s="24"/>
      <c r="H36" s="24"/>
    </row>
    <row r="37" spans="1:8" s="23" customFormat="1" ht="18" customHeight="1" x14ac:dyDescent="0.2">
      <c r="A37" s="24" t="s">
        <v>164</v>
      </c>
      <c r="B37" s="24"/>
      <c r="C37" s="24"/>
      <c r="D37" s="24"/>
      <c r="E37" s="24"/>
      <c r="F37" s="24"/>
      <c r="G37" s="24"/>
      <c r="H37" s="24"/>
    </row>
    <row r="38" spans="1:8" s="23" customFormat="1" x14ac:dyDescent="0.2">
      <c r="A38" s="24" t="s">
        <v>165</v>
      </c>
      <c r="B38" s="24"/>
      <c r="C38" s="24"/>
      <c r="D38" s="24"/>
      <c r="E38" s="24"/>
      <c r="F38" s="24"/>
      <c r="G38" s="24"/>
      <c r="H38" s="24"/>
    </row>
    <row r="39" spans="1:8" s="23" customFormat="1" x14ac:dyDescent="0.2">
      <c r="A39" s="30" t="s">
        <v>172</v>
      </c>
      <c r="B39" s="24"/>
      <c r="C39" s="24"/>
      <c r="D39" s="24"/>
      <c r="E39" s="24"/>
      <c r="F39" s="24"/>
      <c r="G39" s="24"/>
      <c r="H39" s="24"/>
    </row>
    <row r="40" spans="1:8" s="23" customFormat="1" ht="27.75" customHeight="1" x14ac:dyDescent="0.2">
      <c r="A40" s="30" t="s">
        <v>173</v>
      </c>
      <c r="B40" s="24"/>
      <c r="C40" s="24"/>
      <c r="D40" s="24"/>
      <c r="E40" s="24"/>
      <c r="F40" s="24"/>
      <c r="G40" s="24"/>
      <c r="H40" s="24"/>
    </row>
    <row r="41" spans="1:8" s="23" customFormat="1" x14ac:dyDescent="0.2">
      <c r="A41" s="30" t="s">
        <v>174</v>
      </c>
      <c r="B41" s="24"/>
      <c r="C41" s="24"/>
      <c r="D41" s="24"/>
      <c r="E41" s="24"/>
      <c r="F41" s="24"/>
      <c r="G41" s="24"/>
      <c r="H41" s="24"/>
    </row>
    <row r="42" spans="1:8" s="23" customFormat="1" x14ac:dyDescent="0.2">
      <c r="A42" s="30" t="s">
        <v>175</v>
      </c>
      <c r="B42" s="24"/>
      <c r="C42" s="24"/>
      <c r="D42" s="24"/>
      <c r="E42" s="24"/>
      <c r="F42" s="24"/>
      <c r="G42" s="24"/>
      <c r="H42" s="24"/>
    </row>
    <row r="43" spans="1:8" s="23" customFormat="1" x14ac:dyDescent="0.2">
      <c r="A43" s="30" t="s">
        <v>176</v>
      </c>
      <c r="B43" s="24"/>
      <c r="C43" s="24"/>
      <c r="D43" s="24"/>
      <c r="E43" s="24"/>
      <c r="F43" s="24"/>
      <c r="G43" s="24"/>
      <c r="H43" s="24"/>
    </row>
    <row r="44" spans="1:8" s="23" customFormat="1" x14ac:dyDescent="0.2">
      <c r="A44" s="30" t="s">
        <v>177</v>
      </c>
      <c r="B44" s="24"/>
      <c r="C44" s="24"/>
      <c r="D44" s="24"/>
      <c r="E44" s="24"/>
      <c r="F44" s="24"/>
      <c r="G44" s="24"/>
      <c r="H44" s="24"/>
    </row>
    <row r="45" spans="1:8" s="23" customFormat="1" x14ac:dyDescent="0.2">
      <c r="A45" s="30" t="s">
        <v>178</v>
      </c>
      <c r="B45" s="24"/>
      <c r="C45" s="24"/>
      <c r="D45" s="24"/>
      <c r="E45" s="24"/>
      <c r="F45" s="24"/>
      <c r="G45" s="24"/>
      <c r="H45" s="24"/>
    </row>
    <row r="46" spans="1:8" s="23" customFormat="1" x14ac:dyDescent="0.2">
      <c r="A46" s="30" t="s">
        <v>179</v>
      </c>
      <c r="B46" s="24"/>
      <c r="C46" s="24"/>
      <c r="D46" s="24"/>
      <c r="E46" s="24"/>
      <c r="F46" s="24"/>
      <c r="G46" s="24"/>
      <c r="H46" s="24"/>
    </row>
    <row r="47" spans="1:8" s="23" customFormat="1" x14ac:dyDescent="0.2">
      <c r="A47" s="24" t="s">
        <v>180</v>
      </c>
      <c r="B47" s="24"/>
      <c r="C47" s="24"/>
      <c r="D47" s="24"/>
      <c r="E47" s="24"/>
      <c r="F47" s="24"/>
      <c r="G47" s="24"/>
      <c r="H47" s="24"/>
    </row>
    <row r="48" spans="1:8" s="23" customFormat="1" x14ac:dyDescent="0.2">
      <c r="A48" s="24" t="s">
        <v>181</v>
      </c>
      <c r="B48" s="24"/>
      <c r="C48" s="24"/>
      <c r="D48" s="24"/>
      <c r="E48" s="24"/>
      <c r="F48" s="24"/>
      <c r="G48" s="24"/>
      <c r="H48" s="24"/>
    </row>
    <row r="49" spans="1:8" s="23" customFormat="1" x14ac:dyDescent="0.2">
      <c r="A49" s="24" t="s">
        <v>182</v>
      </c>
      <c r="B49" s="24"/>
      <c r="C49" s="24"/>
      <c r="D49" s="24"/>
      <c r="E49" s="24"/>
      <c r="F49" s="24"/>
      <c r="G49" s="24"/>
      <c r="H49" s="24"/>
    </row>
    <row r="50" spans="1:8" s="23" customFormat="1" x14ac:dyDescent="0.2">
      <c r="A50" s="24" t="s">
        <v>183</v>
      </c>
      <c r="B50" s="24"/>
      <c r="C50" s="24"/>
      <c r="D50" s="24"/>
      <c r="E50" s="24"/>
      <c r="F50" s="24"/>
      <c r="G50" s="24"/>
      <c r="H50" s="24"/>
    </row>
    <row r="51" spans="1:8" s="23" customFormat="1" x14ac:dyDescent="0.2">
      <c r="A51" s="30" t="s">
        <v>184</v>
      </c>
      <c r="B51" s="24"/>
      <c r="C51" s="24"/>
      <c r="D51" s="24"/>
      <c r="E51" s="24"/>
      <c r="F51" s="24"/>
      <c r="G51" s="24"/>
      <c r="H51" s="24"/>
    </row>
    <row r="52" spans="1:8" s="23" customFormat="1" x14ac:dyDescent="0.2">
      <c r="A52" s="30" t="s">
        <v>185</v>
      </c>
      <c r="B52" s="24"/>
      <c r="C52" s="24"/>
      <c r="D52" s="24"/>
      <c r="E52" s="24"/>
      <c r="F52" s="24"/>
      <c r="G52" s="24"/>
      <c r="H52" s="24"/>
    </row>
    <row r="53" spans="1:8" s="23" customFormat="1" x14ac:dyDescent="0.2">
      <c r="A53" s="30" t="s">
        <v>186</v>
      </c>
      <c r="B53" s="24"/>
      <c r="C53" s="24"/>
      <c r="D53" s="24"/>
      <c r="E53" s="24"/>
      <c r="F53" s="24"/>
      <c r="G53" s="24"/>
      <c r="H53" s="24"/>
    </row>
    <row r="54" spans="1:8" s="23" customFormat="1" x14ac:dyDescent="0.2">
      <c r="A54" s="30" t="s">
        <v>187</v>
      </c>
      <c r="B54" s="24"/>
      <c r="C54" s="24"/>
      <c r="D54" s="24"/>
      <c r="E54" s="24"/>
      <c r="F54" s="24"/>
      <c r="G54" s="24"/>
      <c r="H54" s="24"/>
    </row>
    <row r="55" spans="1:8" s="23" customFormat="1" x14ac:dyDescent="0.2">
      <c r="A55" s="30" t="s">
        <v>188</v>
      </c>
      <c r="B55" s="24"/>
      <c r="C55" s="24"/>
      <c r="D55" s="24"/>
      <c r="E55" s="24"/>
      <c r="F55" s="24"/>
      <c r="G55" s="24"/>
      <c r="H55" s="24"/>
    </row>
    <row r="56" spans="1:8" s="23" customFormat="1" x14ac:dyDescent="0.2">
      <c r="A56" s="30" t="s">
        <v>189</v>
      </c>
      <c r="B56" s="24"/>
      <c r="C56" s="24"/>
      <c r="D56" s="24"/>
      <c r="E56" s="24"/>
      <c r="F56" s="24"/>
      <c r="G56" s="24"/>
      <c r="H56" s="24"/>
    </row>
    <row r="57" spans="1:8" s="23" customFormat="1" x14ac:dyDescent="0.2">
      <c r="A57" s="30" t="s">
        <v>190</v>
      </c>
      <c r="B57" s="24"/>
      <c r="C57" s="24"/>
      <c r="D57" s="24"/>
      <c r="E57" s="24"/>
      <c r="F57" s="24"/>
      <c r="G57" s="24"/>
      <c r="H57" s="24"/>
    </row>
    <row r="58" spans="1:8" s="23" customFormat="1" x14ac:dyDescent="0.2">
      <c r="A58" s="30" t="s">
        <v>191</v>
      </c>
      <c r="B58" s="24"/>
      <c r="C58" s="24"/>
      <c r="D58" s="24"/>
      <c r="E58" s="24"/>
      <c r="F58" s="24"/>
      <c r="G58" s="24"/>
      <c r="H58" s="24"/>
    </row>
    <row r="59" spans="1:8" s="23" customFormat="1" x14ac:dyDescent="0.2">
      <c r="A59" s="30" t="s">
        <v>192</v>
      </c>
      <c r="B59" s="24"/>
      <c r="C59" s="24"/>
      <c r="D59" s="24"/>
      <c r="E59" s="24"/>
      <c r="F59" s="24"/>
      <c r="G59" s="24"/>
      <c r="H59" s="24"/>
    </row>
    <row r="60" spans="1:8" s="23" customFormat="1" x14ac:dyDescent="0.2">
      <c r="A60" s="30" t="s">
        <v>193</v>
      </c>
      <c r="B60" s="24"/>
      <c r="C60" s="24"/>
      <c r="D60" s="24"/>
      <c r="E60" s="24"/>
      <c r="F60" s="24"/>
      <c r="G60" s="24"/>
      <c r="H60" s="24"/>
    </row>
    <row r="61" spans="1:8" s="23" customFormat="1" x14ac:dyDescent="0.2">
      <c r="A61" s="30" t="s">
        <v>194</v>
      </c>
      <c r="B61" s="24"/>
      <c r="C61" s="24"/>
      <c r="D61" s="24"/>
      <c r="E61" s="24"/>
      <c r="F61" s="24"/>
      <c r="G61" s="24"/>
      <c r="H61" s="24"/>
    </row>
    <row r="62" spans="1:8" s="23" customFormat="1" x14ac:dyDescent="0.2">
      <c r="A62" s="30" t="s">
        <v>195</v>
      </c>
      <c r="B62" s="24"/>
      <c r="C62" s="24"/>
      <c r="D62" s="24"/>
      <c r="E62" s="24"/>
      <c r="F62" s="24"/>
      <c r="G62" s="24"/>
      <c r="H62" s="24"/>
    </row>
    <row r="63" spans="1:8" s="23" customFormat="1" x14ac:dyDescent="0.2">
      <c r="A63" s="30" t="s">
        <v>196</v>
      </c>
      <c r="B63" s="24"/>
      <c r="C63" s="24"/>
      <c r="D63" s="24"/>
      <c r="E63" s="24"/>
      <c r="F63" s="24"/>
      <c r="G63" s="24"/>
      <c r="H63" s="24"/>
    </row>
    <row r="64" spans="1:8" s="23" customFormat="1" x14ac:dyDescent="0.2">
      <c r="A64" s="30" t="s">
        <v>197</v>
      </c>
      <c r="B64" s="24"/>
      <c r="C64" s="24"/>
      <c r="D64" s="24"/>
      <c r="E64" s="24"/>
      <c r="F64" s="24"/>
      <c r="G64" s="24"/>
      <c r="H64" s="24"/>
    </row>
    <row r="65" spans="1:8" s="23" customFormat="1" x14ac:dyDescent="0.2">
      <c r="A65" s="30" t="s">
        <v>198</v>
      </c>
      <c r="B65" s="24"/>
      <c r="C65" s="24"/>
      <c r="D65" s="24"/>
      <c r="E65" s="24"/>
      <c r="F65" s="24"/>
      <c r="G65" s="24"/>
      <c r="H65" s="24"/>
    </row>
    <row r="66" spans="1:8" s="23" customFormat="1" ht="30" customHeight="1" x14ac:dyDescent="0.2">
      <c r="A66" s="30" t="s">
        <v>199</v>
      </c>
      <c r="B66" s="24"/>
      <c r="C66" s="24"/>
      <c r="D66" s="24"/>
      <c r="E66" s="24"/>
      <c r="F66" s="24"/>
      <c r="G66" s="24"/>
      <c r="H66" s="24"/>
    </row>
    <row r="67" spans="1:8" s="23" customFormat="1" x14ac:dyDescent="0.2">
      <c r="A67" s="30" t="s">
        <v>200</v>
      </c>
      <c r="B67" s="24"/>
      <c r="C67" s="24"/>
      <c r="D67" s="24"/>
      <c r="E67" s="24"/>
      <c r="F67" s="24"/>
      <c r="G67" s="24"/>
      <c r="H67" s="24"/>
    </row>
    <row r="68" spans="1:8" s="23" customFormat="1" x14ac:dyDescent="0.2">
      <c r="A68" s="30" t="s">
        <v>201</v>
      </c>
      <c r="B68" s="24"/>
      <c r="C68" s="24"/>
      <c r="D68" s="24"/>
      <c r="E68" s="24"/>
      <c r="F68" s="24"/>
      <c r="G68" s="24"/>
      <c r="H68" s="24"/>
    </row>
    <row r="69" spans="1:8" s="23" customFormat="1" x14ac:dyDescent="0.2">
      <c r="A69" s="30" t="s">
        <v>202</v>
      </c>
      <c r="B69" s="24"/>
      <c r="C69" s="24"/>
      <c r="D69" s="24"/>
      <c r="E69" s="24"/>
      <c r="F69" s="24"/>
      <c r="G69" s="24"/>
      <c r="H69" s="24"/>
    </row>
    <row r="70" spans="1:8" s="23" customFormat="1" ht="27" customHeight="1" x14ac:dyDescent="0.2">
      <c r="A70" s="30" t="s">
        <v>203</v>
      </c>
      <c r="B70" s="24"/>
      <c r="C70" s="24"/>
      <c r="D70" s="24"/>
      <c r="E70" s="24"/>
      <c r="F70" s="24"/>
      <c r="G70" s="24"/>
      <c r="H70" s="24"/>
    </row>
    <row r="71" spans="1:8" s="23" customFormat="1" ht="31.5" customHeight="1" x14ac:dyDescent="0.2">
      <c r="A71" s="30" t="s">
        <v>204</v>
      </c>
      <c r="B71" s="24"/>
      <c r="C71" s="24"/>
      <c r="D71" s="24"/>
      <c r="E71" s="24"/>
      <c r="F71" s="24"/>
      <c r="G71" s="24"/>
      <c r="H71" s="24"/>
    </row>
    <row r="72" spans="1:8" s="23" customFormat="1" x14ac:dyDescent="0.2">
      <c r="A72" s="30" t="s">
        <v>205</v>
      </c>
      <c r="B72" s="24"/>
      <c r="C72" s="24"/>
      <c r="D72" s="24"/>
      <c r="E72" s="24"/>
      <c r="F72" s="24"/>
      <c r="G72" s="24"/>
      <c r="H72" s="24"/>
    </row>
    <row r="73" spans="1:8" s="23" customFormat="1" x14ac:dyDescent="0.2">
      <c r="A73" s="30" t="s">
        <v>206</v>
      </c>
      <c r="B73" s="24"/>
      <c r="C73" s="24"/>
      <c r="D73" s="24"/>
      <c r="E73" s="24"/>
      <c r="F73" s="24"/>
      <c r="G73" s="24"/>
      <c r="H73" s="24"/>
    </row>
    <row r="74" spans="1:8" s="23" customFormat="1" x14ac:dyDescent="0.2">
      <c r="A74" s="30" t="s">
        <v>207</v>
      </c>
      <c r="B74" s="24"/>
      <c r="C74" s="24"/>
      <c r="D74" s="24"/>
      <c r="E74" s="24"/>
      <c r="F74" s="24"/>
      <c r="G74" s="24"/>
      <c r="H74" s="24"/>
    </row>
  </sheetData>
  <sheetProtection password="DA83" sheet="1" formatCells="0" formatColumns="0" formatRows="0" insertColumns="0" insertRows="0" insertHyperlinks="0" deleteColumns="0" deleteRows="0" sort="0" autoFilter="0" pivotTables="0"/>
  <mergeCells count="60">
    <mergeCell ref="A73:H73"/>
    <mergeCell ref="A74:H74"/>
    <mergeCell ref="A67:H67"/>
    <mergeCell ref="A68:H68"/>
    <mergeCell ref="A69:H69"/>
    <mergeCell ref="A70:H70"/>
    <mergeCell ref="A71:H71"/>
    <mergeCell ref="A72:H72"/>
    <mergeCell ref="A61:H61"/>
    <mergeCell ref="A62:H62"/>
    <mergeCell ref="A63:H63"/>
    <mergeCell ref="A64:H64"/>
    <mergeCell ref="A65:H65"/>
    <mergeCell ref="A66:H66"/>
    <mergeCell ref="A55:H55"/>
    <mergeCell ref="A56:H56"/>
    <mergeCell ref="A57:H57"/>
    <mergeCell ref="A58:H58"/>
    <mergeCell ref="A59:H59"/>
    <mergeCell ref="A60:H60"/>
    <mergeCell ref="A49:H49"/>
    <mergeCell ref="A50:H50"/>
    <mergeCell ref="A51:H51"/>
    <mergeCell ref="A52:H52"/>
    <mergeCell ref="A53:H53"/>
    <mergeCell ref="A54:H54"/>
    <mergeCell ref="A43:H43"/>
    <mergeCell ref="A44:H44"/>
    <mergeCell ref="A45:H45"/>
    <mergeCell ref="A46:H46"/>
    <mergeCell ref="A47:H47"/>
    <mergeCell ref="A48:H48"/>
    <mergeCell ref="A37:H37"/>
    <mergeCell ref="A38:H38"/>
    <mergeCell ref="A39:H39"/>
    <mergeCell ref="A40:H40"/>
    <mergeCell ref="A41:H41"/>
    <mergeCell ref="A42:H42"/>
    <mergeCell ref="A31:H31"/>
    <mergeCell ref="A32:H32"/>
    <mergeCell ref="A33:H33"/>
    <mergeCell ref="A34:H34"/>
    <mergeCell ref="A35:H35"/>
    <mergeCell ref="A36:H36"/>
    <mergeCell ref="A23:H23"/>
    <mergeCell ref="A24:H24"/>
    <mergeCell ref="A25:H25"/>
    <mergeCell ref="A26:H26"/>
    <mergeCell ref="A27:H27"/>
    <mergeCell ref="A28:H28"/>
    <mergeCell ref="A29:H29"/>
    <mergeCell ref="A30:H30"/>
    <mergeCell ref="A22:H22"/>
    <mergeCell ref="A13:H13"/>
    <mergeCell ref="A14:H14"/>
    <mergeCell ref="A20:H20"/>
    <mergeCell ref="A19:H19"/>
    <mergeCell ref="A18:H18"/>
    <mergeCell ref="A15:H15"/>
    <mergeCell ref="A16:H16"/>
  </mergeCells>
  <phoneticPr fontId="1" type="noConversion"/>
  <pageMargins left="0.75" right="0.75" top="1" bottom="1" header="0.5" footer="0.5"/>
  <pageSetup orientation="portrait"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
  <sheetViews>
    <sheetView workbookViewId="0">
      <selection activeCell="B4" sqref="B4"/>
    </sheetView>
  </sheetViews>
  <sheetFormatPr defaultRowHeight="12.75" x14ac:dyDescent="0.2"/>
  <cols>
    <col min="1" max="1" width="24.85546875" customWidth="1"/>
    <col min="2" max="2" width="47.85546875" customWidth="1"/>
    <col min="3" max="3" width="25.7109375" customWidth="1"/>
    <col min="4" max="4" width="8.5703125" customWidth="1"/>
    <col min="5" max="5" width="9.28515625" style="2" bestFit="1" customWidth="1"/>
    <col min="6" max="6" width="0" style="2" hidden="1" customWidth="1"/>
    <col min="7" max="7" width="37.7109375" style="2" hidden="1" customWidth="1"/>
    <col min="8" max="8" width="18.85546875" style="2" hidden="1" customWidth="1"/>
    <col min="9" max="9" width="0" style="2" hidden="1" customWidth="1"/>
    <col min="10" max="10" width="31.28515625" style="2" hidden="1" customWidth="1"/>
    <col min="11" max="11" width="18.85546875" style="2" hidden="1" customWidth="1"/>
    <col min="12" max="12" width="0" style="2" hidden="1" customWidth="1"/>
    <col min="13" max="13" width="74.28515625" style="2" hidden="1" customWidth="1"/>
    <col min="14" max="14" width="28.140625" style="2" hidden="1" customWidth="1"/>
    <col min="15" max="15" width="18.42578125" style="2" hidden="1" customWidth="1"/>
    <col min="16" max="16" width="32" style="2" hidden="1" customWidth="1"/>
    <col min="17" max="17" width="23.140625" style="2" hidden="1" customWidth="1"/>
    <col min="18" max="19" width="0" style="2" hidden="1" customWidth="1"/>
    <col min="20" max="20" width="10.5703125" style="2" hidden="1" customWidth="1"/>
    <col min="21" max="21" width="9.85546875" style="2" hidden="1" customWidth="1"/>
    <col min="22" max="24" width="2.5703125" style="2" hidden="1" customWidth="1"/>
    <col min="25" max="30" width="3" style="2" hidden="1" customWidth="1"/>
    <col min="31" max="31" width="9.140625" style="2"/>
  </cols>
  <sheetData>
    <row r="1" spans="1:30" x14ac:dyDescent="0.2">
      <c r="A1" s="31" t="s">
        <v>0</v>
      </c>
      <c r="B1" s="31"/>
      <c r="C1" s="31"/>
      <c r="G1" s="2" t="s">
        <v>2</v>
      </c>
      <c r="H1" s="2" t="s">
        <v>3</v>
      </c>
      <c r="J1" s="2" t="s">
        <v>28</v>
      </c>
      <c r="K1" s="2" t="s">
        <v>3</v>
      </c>
      <c r="M1" s="2" t="s">
        <v>59</v>
      </c>
      <c r="N1" s="2" t="s">
        <v>60</v>
      </c>
      <c r="P1" s="2" t="s">
        <v>76</v>
      </c>
      <c r="Q1" s="2" t="s">
        <v>60</v>
      </c>
      <c r="T1" s="2" t="s">
        <v>26</v>
      </c>
      <c r="U1" s="2" t="s">
        <v>25</v>
      </c>
    </row>
    <row r="2" spans="1:30" x14ac:dyDescent="0.2">
      <c r="G2" s="2" t="s">
        <v>42</v>
      </c>
      <c r="H2" s="2">
        <v>0</v>
      </c>
      <c r="J2" s="2" t="s">
        <v>42</v>
      </c>
      <c r="K2" s="2">
        <v>0</v>
      </c>
      <c r="M2" s="2" t="s">
        <v>42</v>
      </c>
      <c r="N2" s="2">
        <v>0</v>
      </c>
      <c r="P2" s="2" t="s">
        <v>42</v>
      </c>
      <c r="Q2" s="2">
        <v>0</v>
      </c>
      <c r="U2" s="10">
        <v>0</v>
      </c>
      <c r="V2" s="10">
        <v>1</v>
      </c>
      <c r="W2" s="10">
        <v>2</v>
      </c>
      <c r="X2" s="10">
        <v>3</v>
      </c>
      <c r="Y2" s="10">
        <v>4</v>
      </c>
      <c r="Z2" s="10">
        <v>5</v>
      </c>
      <c r="AA2" s="10">
        <v>6</v>
      </c>
      <c r="AB2" s="10">
        <v>7</v>
      </c>
      <c r="AC2" s="10">
        <v>8</v>
      </c>
      <c r="AD2" s="10">
        <v>9</v>
      </c>
    </row>
    <row r="3" spans="1:30" x14ac:dyDescent="0.2">
      <c r="G3" s="2" t="s">
        <v>4</v>
      </c>
      <c r="H3" s="11">
        <v>1</v>
      </c>
      <c r="J3" s="2" t="s">
        <v>131</v>
      </c>
      <c r="K3" s="11">
        <v>0</v>
      </c>
      <c r="M3" s="2" t="s">
        <v>72</v>
      </c>
      <c r="N3" s="2">
        <v>2</v>
      </c>
      <c r="P3" s="2" t="s">
        <v>81</v>
      </c>
      <c r="Q3" s="2">
        <v>1</v>
      </c>
      <c r="T3" s="2">
        <v>0</v>
      </c>
      <c r="U3" s="12">
        <v>0</v>
      </c>
      <c r="V3" s="12">
        <v>0</v>
      </c>
      <c r="W3" s="12">
        <v>0</v>
      </c>
      <c r="X3" s="12">
        <v>0</v>
      </c>
      <c r="Y3" s="12">
        <v>0</v>
      </c>
      <c r="Z3" s="12">
        <v>0</v>
      </c>
      <c r="AA3" s="12">
        <v>0</v>
      </c>
      <c r="AB3" s="12">
        <v>0</v>
      </c>
      <c r="AC3" s="12">
        <v>0</v>
      </c>
      <c r="AD3" s="12">
        <v>0</v>
      </c>
    </row>
    <row r="4" spans="1:30" x14ac:dyDescent="0.2">
      <c r="A4" s="3" t="s">
        <v>22</v>
      </c>
      <c r="B4" s="19">
        <v>0</v>
      </c>
      <c r="G4" s="2" t="s">
        <v>143</v>
      </c>
      <c r="H4" s="2">
        <v>1</v>
      </c>
      <c r="J4" s="2" t="s">
        <v>29</v>
      </c>
      <c r="K4" s="11">
        <v>1</v>
      </c>
      <c r="M4" s="2" t="s">
        <v>140</v>
      </c>
      <c r="N4" s="2">
        <v>2</v>
      </c>
      <c r="P4" s="2" t="s">
        <v>82</v>
      </c>
      <c r="Q4" s="2">
        <v>2</v>
      </c>
      <c r="T4" s="2">
        <v>1</v>
      </c>
      <c r="U4" s="12">
        <v>1</v>
      </c>
      <c r="V4" s="12">
        <v>3</v>
      </c>
      <c r="W4" s="12">
        <v>6</v>
      </c>
      <c r="X4" s="12">
        <v>9</v>
      </c>
      <c r="Y4" s="12">
        <v>12</v>
      </c>
      <c r="Z4" s="12">
        <v>15</v>
      </c>
      <c r="AA4" s="12">
        <v>18</v>
      </c>
      <c r="AB4" s="12">
        <v>21</v>
      </c>
      <c r="AC4" s="12">
        <v>24</v>
      </c>
      <c r="AD4" s="12">
        <v>27</v>
      </c>
    </row>
    <row r="5" spans="1:30" x14ac:dyDescent="0.2">
      <c r="A5" s="3" t="s">
        <v>23</v>
      </c>
      <c r="B5" s="19">
        <v>0</v>
      </c>
      <c r="E5" s="8" t="s">
        <v>52</v>
      </c>
      <c r="G5" s="2" t="s">
        <v>10</v>
      </c>
      <c r="H5" s="11">
        <v>6</v>
      </c>
      <c r="J5" s="2" t="s">
        <v>30</v>
      </c>
      <c r="K5" s="11">
        <v>2</v>
      </c>
      <c r="M5" s="2" t="s">
        <v>167</v>
      </c>
      <c r="N5" s="2">
        <v>2</v>
      </c>
      <c r="P5" s="2" t="s">
        <v>83</v>
      </c>
      <c r="Q5" s="2">
        <v>3</v>
      </c>
      <c r="T5" s="2">
        <v>2</v>
      </c>
      <c r="U5" s="12">
        <v>1</v>
      </c>
      <c r="V5" s="12">
        <v>3</v>
      </c>
      <c r="W5" s="12">
        <v>6</v>
      </c>
      <c r="X5" s="12">
        <v>9</v>
      </c>
      <c r="Y5" s="12">
        <v>12</v>
      </c>
      <c r="Z5" s="12">
        <v>15</v>
      </c>
      <c r="AA5" s="12">
        <v>18</v>
      </c>
      <c r="AB5" s="12">
        <v>21</v>
      </c>
      <c r="AC5" s="12">
        <v>24</v>
      </c>
      <c r="AD5" s="12">
        <v>27</v>
      </c>
    </row>
    <row r="6" spans="1:30" x14ac:dyDescent="0.2">
      <c r="A6" s="5" t="s">
        <v>24</v>
      </c>
      <c r="E6" s="13">
        <f>IF(B4=0, 0, INDEX(U3:AD23, MATCH(B4, T3:T23, 0), MATCH(B5, U2:AD2, 0)))</f>
        <v>0</v>
      </c>
      <c r="G6" s="2" t="s">
        <v>11</v>
      </c>
      <c r="H6" s="11">
        <v>3</v>
      </c>
      <c r="J6" s="2" t="s">
        <v>31</v>
      </c>
      <c r="K6" s="11">
        <v>4</v>
      </c>
      <c r="M6" s="2" t="s">
        <v>73</v>
      </c>
      <c r="N6" s="2">
        <v>1</v>
      </c>
      <c r="P6" s="2" t="s">
        <v>84</v>
      </c>
      <c r="Q6" s="2">
        <v>4</v>
      </c>
      <c r="T6" s="2">
        <v>3</v>
      </c>
      <c r="U6" s="12">
        <v>0</v>
      </c>
      <c r="V6" s="12">
        <v>1</v>
      </c>
      <c r="W6" s="12">
        <v>3</v>
      </c>
      <c r="X6" s="12">
        <v>6</v>
      </c>
      <c r="Y6" s="12">
        <v>9</v>
      </c>
      <c r="Z6" s="12">
        <v>12</v>
      </c>
      <c r="AA6" s="12">
        <v>15</v>
      </c>
      <c r="AB6" s="12">
        <v>18</v>
      </c>
      <c r="AC6" s="12">
        <v>21</v>
      </c>
      <c r="AD6" s="12">
        <v>24</v>
      </c>
    </row>
    <row r="7" spans="1:30" x14ac:dyDescent="0.2">
      <c r="A7" s="3"/>
      <c r="E7" s="13"/>
      <c r="G7" s="2" t="s">
        <v>12</v>
      </c>
      <c r="H7" s="11">
        <v>1</v>
      </c>
      <c r="J7" s="2" t="s">
        <v>32</v>
      </c>
      <c r="K7" s="11">
        <v>7</v>
      </c>
      <c r="M7" s="2" t="s">
        <v>74</v>
      </c>
      <c r="N7" s="2">
        <v>3</v>
      </c>
      <c r="P7" s="2" t="s">
        <v>85</v>
      </c>
      <c r="Q7" s="2" t="s">
        <v>77</v>
      </c>
      <c r="T7" s="2">
        <v>4</v>
      </c>
      <c r="U7" s="12">
        <v>0</v>
      </c>
      <c r="V7" s="12">
        <v>1</v>
      </c>
      <c r="W7" s="12">
        <v>3</v>
      </c>
      <c r="X7" s="12">
        <v>6</v>
      </c>
      <c r="Y7" s="12">
        <v>9</v>
      </c>
      <c r="Z7" s="12">
        <v>12</v>
      </c>
      <c r="AA7" s="12">
        <v>15</v>
      </c>
      <c r="AB7" s="12">
        <v>18</v>
      </c>
      <c r="AC7" s="12">
        <v>21</v>
      </c>
      <c r="AD7" s="12">
        <v>24</v>
      </c>
    </row>
    <row r="8" spans="1:30" x14ac:dyDescent="0.2">
      <c r="A8" s="3" t="s">
        <v>1</v>
      </c>
      <c r="B8" s="19" t="s">
        <v>42</v>
      </c>
      <c r="E8" s="13">
        <f>VLOOKUP(B8, G2:H21, 2, FALSE)</f>
        <v>0</v>
      </c>
      <c r="G8" s="2" t="s">
        <v>13</v>
      </c>
      <c r="H8" s="11">
        <v>4</v>
      </c>
      <c r="J8" s="2" t="s">
        <v>33</v>
      </c>
      <c r="K8" s="11">
        <v>9</v>
      </c>
      <c r="M8" s="2" t="s">
        <v>70</v>
      </c>
      <c r="N8" s="2">
        <v>1</v>
      </c>
      <c r="P8" s="2" t="s">
        <v>78</v>
      </c>
      <c r="Q8" s="2">
        <v>0</v>
      </c>
      <c r="T8" s="2">
        <v>5</v>
      </c>
      <c r="U8" s="12">
        <v>-1</v>
      </c>
      <c r="V8" s="12">
        <v>0</v>
      </c>
      <c r="W8" s="12">
        <v>1</v>
      </c>
      <c r="X8" s="12">
        <v>3</v>
      </c>
      <c r="Y8" s="12">
        <v>6</v>
      </c>
      <c r="Z8" s="12">
        <v>9</v>
      </c>
      <c r="AA8" s="12">
        <v>12</v>
      </c>
      <c r="AB8" s="12">
        <v>15</v>
      </c>
      <c r="AC8" s="12">
        <v>18</v>
      </c>
      <c r="AD8" s="12">
        <v>21</v>
      </c>
    </row>
    <row r="9" spans="1:30" x14ac:dyDescent="0.2">
      <c r="A9" s="3" t="s">
        <v>27</v>
      </c>
      <c r="B9" s="19" t="s">
        <v>42</v>
      </c>
      <c r="E9" s="13">
        <f>VLOOKUP(B9, J2:K10, 2, FALSE)</f>
        <v>0</v>
      </c>
      <c r="G9" s="2" t="s">
        <v>14</v>
      </c>
      <c r="H9" s="11">
        <v>3</v>
      </c>
      <c r="J9" s="2" t="s">
        <v>34</v>
      </c>
      <c r="K9" s="11">
        <v>11</v>
      </c>
      <c r="M9" s="2" t="s">
        <v>133</v>
      </c>
      <c r="N9" s="2">
        <v>1</v>
      </c>
      <c r="P9" s="2" t="s">
        <v>79</v>
      </c>
      <c r="Q9" s="2">
        <v>10</v>
      </c>
      <c r="T9" s="2">
        <v>6</v>
      </c>
      <c r="U9" s="12">
        <v>-1</v>
      </c>
      <c r="V9" s="12">
        <v>0</v>
      </c>
      <c r="W9" s="12">
        <v>1</v>
      </c>
      <c r="X9" s="12">
        <v>3</v>
      </c>
      <c r="Y9" s="12">
        <v>6</v>
      </c>
      <c r="Z9" s="12">
        <v>9</v>
      </c>
      <c r="AA9" s="12">
        <v>12</v>
      </c>
      <c r="AB9" s="12">
        <v>15</v>
      </c>
      <c r="AC9" s="12">
        <v>18</v>
      </c>
      <c r="AD9" s="12">
        <v>21</v>
      </c>
    </row>
    <row r="10" spans="1:30" x14ac:dyDescent="0.2">
      <c r="A10" s="3" t="s">
        <v>36</v>
      </c>
      <c r="B10" s="19" t="s">
        <v>42</v>
      </c>
      <c r="C10" s="1" t="str">
        <f>IF(B10="Material - per additional 1,000 gp (round up)", "Enter Value:", " ")</f>
        <v xml:space="preserve"> </v>
      </c>
      <c r="D10" s="19">
        <v>0</v>
      </c>
      <c r="E10" s="13">
        <f>IF(B10&lt;&gt;"Material - per additional 1,000 gp (round up)", VLOOKUP(B10, G24:H33,2,FALSE), IF(D10&gt;0, ROUNDUP((D10-1000)/1000, 0)+3, 0))</f>
        <v>0</v>
      </c>
      <c r="G10" s="2" t="s">
        <v>5</v>
      </c>
      <c r="H10" s="11">
        <v>3</v>
      </c>
      <c r="J10" s="2" t="s">
        <v>35</v>
      </c>
      <c r="K10" s="11">
        <v>16</v>
      </c>
      <c r="M10" s="2" t="s">
        <v>114</v>
      </c>
      <c r="N10" s="2">
        <v>1</v>
      </c>
      <c r="P10" s="2" t="s">
        <v>80</v>
      </c>
      <c r="Q10" s="2">
        <v>2</v>
      </c>
      <c r="T10" s="2">
        <v>7</v>
      </c>
      <c r="U10" s="12">
        <v>-2</v>
      </c>
      <c r="V10" s="12">
        <v>-1</v>
      </c>
      <c r="W10" s="12">
        <v>0</v>
      </c>
      <c r="X10" s="12">
        <v>1</v>
      </c>
      <c r="Y10" s="12">
        <v>3</v>
      </c>
      <c r="Z10" s="12">
        <v>6</v>
      </c>
      <c r="AA10" s="12">
        <v>9</v>
      </c>
      <c r="AB10" s="12">
        <v>12</v>
      </c>
      <c r="AC10" s="12">
        <v>15</v>
      </c>
      <c r="AD10" s="12">
        <v>18</v>
      </c>
    </row>
    <row r="11" spans="1:30" x14ac:dyDescent="0.2">
      <c r="A11" s="3" t="s">
        <v>37</v>
      </c>
      <c r="B11" s="19" t="s">
        <v>42</v>
      </c>
      <c r="C11" s="1" t="str">
        <f>IF(B11="Material - per additional 1,000 gp (round up)", "Enter Value:", " ")</f>
        <v xml:space="preserve"> </v>
      </c>
      <c r="D11" s="19">
        <v>0</v>
      </c>
      <c r="E11" s="13">
        <f>IF(B11&lt;&gt;"Material - per additional 1,000 gp (round up)", VLOOKUP(B11, G24:H33,2,FALSE), IF(D11&gt;0, ROUNDUP((D11-1000)/1000, 0)+3, 0))</f>
        <v>0</v>
      </c>
      <c r="G11" s="2" t="s">
        <v>15</v>
      </c>
      <c r="H11" s="11">
        <v>1</v>
      </c>
      <c r="M11" s="2" t="s">
        <v>115</v>
      </c>
      <c r="N11" s="2">
        <v>1</v>
      </c>
      <c r="T11" s="2">
        <v>8</v>
      </c>
      <c r="U11" s="12">
        <v>-2</v>
      </c>
      <c r="V11" s="12">
        <v>-1</v>
      </c>
      <c r="W11" s="12">
        <v>0</v>
      </c>
      <c r="X11" s="12">
        <v>1</v>
      </c>
      <c r="Y11" s="12">
        <v>3</v>
      </c>
      <c r="Z11" s="12">
        <v>6</v>
      </c>
      <c r="AA11" s="12">
        <v>9</v>
      </c>
      <c r="AB11" s="12">
        <v>12</v>
      </c>
      <c r="AC11" s="12">
        <v>15</v>
      </c>
      <c r="AD11" s="12">
        <v>18</v>
      </c>
    </row>
    <row r="12" spans="1:30" x14ac:dyDescent="0.2">
      <c r="A12" s="3" t="s">
        <v>38</v>
      </c>
      <c r="B12" s="19" t="s">
        <v>42</v>
      </c>
      <c r="C12" s="1" t="str">
        <f>IF(B12="Material - per additional 1,000 gp (round up)", "Enter Value:", " ")</f>
        <v xml:space="preserve"> </v>
      </c>
      <c r="D12" s="19">
        <v>0</v>
      </c>
      <c r="E12" s="13">
        <f>IF(B12&lt;&gt;"Material - per additional 1,000 gp (round up)", VLOOKUP(B12, G24:H33,2,FALSE), IF(D12&gt;0, ROUNDUP((D12-1000)/1000, 0)+3, 0))</f>
        <v>0</v>
      </c>
      <c r="G12" s="2" t="s">
        <v>6</v>
      </c>
      <c r="H12" s="11">
        <v>2</v>
      </c>
      <c r="J12" s="2" t="s">
        <v>104</v>
      </c>
      <c r="K12" s="2" t="s">
        <v>60</v>
      </c>
      <c r="M12" s="2" t="s">
        <v>116</v>
      </c>
      <c r="N12" s="2">
        <v>1</v>
      </c>
      <c r="T12" s="2">
        <v>9</v>
      </c>
      <c r="U12" s="12">
        <v>-3</v>
      </c>
      <c r="V12" s="12">
        <v>-2</v>
      </c>
      <c r="W12" s="12">
        <v>-1</v>
      </c>
      <c r="X12" s="12">
        <v>0</v>
      </c>
      <c r="Y12" s="12">
        <v>1</v>
      </c>
      <c r="Z12" s="12">
        <v>3</v>
      </c>
      <c r="AA12" s="12">
        <v>6</v>
      </c>
      <c r="AB12" s="12">
        <v>9</v>
      </c>
      <c r="AC12" s="12">
        <v>12</v>
      </c>
      <c r="AD12" s="12">
        <v>15</v>
      </c>
    </row>
    <row r="13" spans="1:30" x14ac:dyDescent="0.2">
      <c r="A13" s="3" t="s">
        <v>39</v>
      </c>
      <c r="B13" s="19" t="s">
        <v>42</v>
      </c>
      <c r="C13" s="1" t="str">
        <f>IF(B13="Material - per additional 1,000 gp (round up)", "Enter Value:", " ")</f>
        <v xml:space="preserve"> </v>
      </c>
      <c r="D13" s="19">
        <v>0</v>
      </c>
      <c r="E13" s="13">
        <f>IF(B13&lt;&gt;"Material - per additional 1,000 gp (round up)", VLOOKUP(B13, G24:H33,2,FALSE), IF(D13&gt;0, ROUNDUP((D13-1000)/1000, 0)+3, 0))</f>
        <v>0</v>
      </c>
      <c r="G13" s="2" t="s">
        <v>132</v>
      </c>
      <c r="H13" s="11">
        <v>1</v>
      </c>
      <c r="J13" s="2" t="s">
        <v>42</v>
      </c>
      <c r="K13" s="11">
        <v>0</v>
      </c>
      <c r="M13" s="2" t="s">
        <v>142</v>
      </c>
      <c r="N13" s="2">
        <v>2</v>
      </c>
      <c r="T13" s="2">
        <v>10</v>
      </c>
      <c r="U13" s="12">
        <v>-3</v>
      </c>
      <c r="V13" s="12">
        <v>-2</v>
      </c>
      <c r="W13" s="12">
        <v>-1</v>
      </c>
      <c r="X13" s="12">
        <v>0</v>
      </c>
      <c r="Y13" s="12">
        <v>1</v>
      </c>
      <c r="Z13" s="12">
        <v>3</v>
      </c>
      <c r="AA13" s="12">
        <v>6</v>
      </c>
      <c r="AB13" s="12">
        <v>9</v>
      </c>
      <c r="AC13" s="12">
        <v>12</v>
      </c>
      <c r="AD13" s="12">
        <v>15</v>
      </c>
    </row>
    <row r="14" spans="1:30" x14ac:dyDescent="0.2">
      <c r="A14" s="3" t="s">
        <v>40</v>
      </c>
      <c r="B14" s="19" t="s">
        <v>42</v>
      </c>
      <c r="C14" s="1" t="str">
        <f>IF(B14="Material - per additional 1,000 gp (round up)", "Enter Value:", " ")</f>
        <v xml:space="preserve"> </v>
      </c>
      <c r="D14" s="19">
        <v>0</v>
      </c>
      <c r="E14" s="13">
        <f>IF(B14&lt;&gt;"Material - per additional 1,000 gp (round up)", VLOOKUP(B14, G24:H33,2,FALSE), IF(D14&gt;0, ROUNDUP((D14-1000)/1000, 0)+3, 0))</f>
        <v>0</v>
      </c>
      <c r="G14" s="2" t="s">
        <v>141</v>
      </c>
      <c r="H14" s="11">
        <v>1</v>
      </c>
      <c r="J14" s="2" t="s">
        <v>105</v>
      </c>
      <c r="K14" s="2">
        <v>0</v>
      </c>
      <c r="M14" s="2" t="s">
        <v>129</v>
      </c>
      <c r="N14" s="2">
        <v>2</v>
      </c>
      <c r="T14" s="2">
        <v>11</v>
      </c>
      <c r="U14" s="12">
        <v>-4</v>
      </c>
      <c r="V14" s="12">
        <v>-3</v>
      </c>
      <c r="W14" s="12">
        <v>-2</v>
      </c>
      <c r="X14" s="12">
        <v>-1</v>
      </c>
      <c r="Y14" s="12">
        <v>0</v>
      </c>
      <c r="Z14" s="12">
        <v>1</v>
      </c>
      <c r="AA14" s="12">
        <v>3</v>
      </c>
      <c r="AB14" s="12">
        <v>6</v>
      </c>
      <c r="AC14" s="12">
        <v>9</v>
      </c>
      <c r="AD14" s="12">
        <v>12</v>
      </c>
    </row>
    <row r="15" spans="1:30" x14ac:dyDescent="0.2">
      <c r="A15" s="3" t="s">
        <v>53</v>
      </c>
      <c r="B15" s="19" t="s">
        <v>42</v>
      </c>
      <c r="C15" s="1" t="str">
        <f>IF(B15="Greater than 1 mile", "Enter Distance in Miles", " ")</f>
        <v xml:space="preserve"> </v>
      </c>
      <c r="D15" s="19">
        <v>0</v>
      </c>
      <c r="E15" s="13">
        <f>IF(C15="Enter Distance in Miles", IF((D15+4)&gt;9, 9, D15+4), VLOOKUP(B15, J13:K22, 2, FALSE))</f>
        <v>0</v>
      </c>
      <c r="G15" s="2" t="s">
        <v>16</v>
      </c>
      <c r="H15" s="11">
        <v>2</v>
      </c>
      <c r="J15" s="2" t="s">
        <v>106</v>
      </c>
      <c r="K15" s="2">
        <v>1</v>
      </c>
      <c r="M15" s="2" t="s">
        <v>117</v>
      </c>
      <c r="N15" s="2">
        <v>2</v>
      </c>
      <c r="T15" s="2">
        <v>12</v>
      </c>
      <c r="U15" s="12">
        <v>-4</v>
      </c>
      <c r="V15" s="12">
        <v>-3</v>
      </c>
      <c r="W15" s="12">
        <v>-2</v>
      </c>
      <c r="X15" s="12">
        <v>-1</v>
      </c>
      <c r="Y15" s="12">
        <v>0</v>
      </c>
      <c r="Z15" s="12">
        <v>1</v>
      </c>
      <c r="AA15" s="12">
        <v>3</v>
      </c>
      <c r="AB15" s="12">
        <v>6</v>
      </c>
      <c r="AC15" s="12">
        <v>9</v>
      </c>
      <c r="AD15" s="12">
        <v>12</v>
      </c>
    </row>
    <row r="16" spans="1:30" x14ac:dyDescent="0.2">
      <c r="A16" s="3" t="s">
        <v>54</v>
      </c>
      <c r="B16" s="19" t="s">
        <v>42</v>
      </c>
      <c r="C16" s="1" t="str">
        <f>IF(B16="Creatures/Targets/Subjects rather than area", " 0 for 1 subject or 1 for more:", " ")</f>
        <v xml:space="preserve"> </v>
      </c>
      <c r="D16" s="19">
        <v>0</v>
      </c>
      <c r="E16" s="13">
        <f>IF(B16&lt;&gt;"Creatures/Targets/Subjects rather than area", VLOOKUP(B16, M2:N44, 2, FALSE), D16)</f>
        <v>0</v>
      </c>
      <c r="G16" s="2" t="s">
        <v>17</v>
      </c>
      <c r="H16" s="11">
        <v>1</v>
      </c>
      <c r="J16" s="2" t="s">
        <v>107</v>
      </c>
      <c r="K16" s="2">
        <v>10</v>
      </c>
      <c r="M16" s="2" t="s">
        <v>168</v>
      </c>
      <c r="N16" s="2">
        <v>5</v>
      </c>
      <c r="T16" s="2">
        <v>13</v>
      </c>
      <c r="U16" s="12">
        <v>-5</v>
      </c>
      <c r="V16" s="12">
        <v>-4</v>
      </c>
      <c r="W16" s="12">
        <v>-3</v>
      </c>
      <c r="X16" s="12">
        <v>-2</v>
      </c>
      <c r="Y16" s="12">
        <v>-1</v>
      </c>
      <c r="Z16" s="12">
        <v>0</v>
      </c>
      <c r="AA16" s="12">
        <v>1</v>
      </c>
      <c r="AB16" s="12">
        <v>3</v>
      </c>
      <c r="AC16" s="12">
        <v>6</v>
      </c>
      <c r="AD16" s="12">
        <v>9</v>
      </c>
    </row>
    <row r="17" spans="1:30" x14ac:dyDescent="0.2">
      <c r="A17" s="3" t="s">
        <v>55</v>
      </c>
      <c r="B17" s="19" t="s">
        <v>42</v>
      </c>
      <c r="C17" s="1" t="str">
        <f>IF(B17="Creatures/Targets/Subjects rather than area", "0 for 1 subject or 1 for more:", " ")</f>
        <v xml:space="preserve"> </v>
      </c>
      <c r="D17" s="19">
        <v>0</v>
      </c>
      <c r="E17" s="13">
        <f>IF(B17&lt;&gt;"Creatures/Targets/Subjects rather than area", VLOOKUP(B17, M2:N44, 2, FALSE), D17)</f>
        <v>0</v>
      </c>
      <c r="G17" s="2" t="s">
        <v>18</v>
      </c>
      <c r="H17" s="11">
        <v>3</v>
      </c>
      <c r="J17" s="2" t="s">
        <v>108</v>
      </c>
      <c r="K17" s="2">
        <v>1</v>
      </c>
      <c r="M17" s="2" t="s">
        <v>118</v>
      </c>
      <c r="N17" s="2">
        <v>3</v>
      </c>
      <c r="T17" s="2">
        <v>14</v>
      </c>
      <c r="U17" s="12">
        <v>-5</v>
      </c>
      <c r="V17" s="12">
        <v>-4</v>
      </c>
      <c r="W17" s="12">
        <v>-3</v>
      </c>
      <c r="X17" s="12">
        <v>-2</v>
      </c>
      <c r="Y17" s="12">
        <v>-1</v>
      </c>
      <c r="Z17" s="12">
        <v>0</v>
      </c>
      <c r="AA17" s="12">
        <v>1</v>
      </c>
      <c r="AB17" s="12">
        <v>3</v>
      </c>
      <c r="AC17" s="12">
        <v>6</v>
      </c>
      <c r="AD17" s="12">
        <v>9</v>
      </c>
    </row>
    <row r="18" spans="1:30" x14ac:dyDescent="0.2">
      <c r="A18" s="3" t="s">
        <v>56</v>
      </c>
      <c r="B18" s="19" t="s">
        <v>42</v>
      </c>
      <c r="C18" s="1" t="str">
        <f>IF(B18="Creatures/Targets/Subjects rather than area", "0 for 1 subject or 1 for more:", " ")</f>
        <v xml:space="preserve"> </v>
      </c>
      <c r="D18" s="19">
        <v>0</v>
      </c>
      <c r="E18" s="13">
        <f>IF(B18&lt;&gt;"Creatures/Targets/Subjects rather than area", VLOOKUP(B18, M2:N44, 2, FALSE), D18)</f>
        <v>0</v>
      </c>
      <c r="G18" s="2" t="s">
        <v>19</v>
      </c>
      <c r="H18" s="11">
        <v>4</v>
      </c>
      <c r="J18" s="2" t="s">
        <v>109</v>
      </c>
      <c r="K18" s="2">
        <v>2</v>
      </c>
      <c r="M18" s="2" t="s">
        <v>130</v>
      </c>
      <c r="N18" s="2">
        <v>2</v>
      </c>
      <c r="T18" s="2">
        <v>15</v>
      </c>
      <c r="U18" s="12">
        <v>-7</v>
      </c>
      <c r="V18" s="12">
        <v>-1</v>
      </c>
      <c r="W18" s="12">
        <v>-5</v>
      </c>
      <c r="X18" s="12">
        <v>-4</v>
      </c>
      <c r="Y18" s="12">
        <v>-2</v>
      </c>
      <c r="Z18" s="12">
        <v>-1</v>
      </c>
      <c r="AA18" s="12">
        <v>0</v>
      </c>
      <c r="AB18" s="12">
        <v>1</v>
      </c>
      <c r="AC18" s="12">
        <v>3</v>
      </c>
      <c r="AD18" s="12">
        <v>6</v>
      </c>
    </row>
    <row r="19" spans="1:30" x14ac:dyDescent="0.2">
      <c r="A19" s="3" t="s">
        <v>57</v>
      </c>
      <c r="B19" s="19" t="s">
        <v>42</v>
      </c>
      <c r="C19" s="1" t="str">
        <f>IF(B19="Creatures/Targets/Subjects rather than area", "0 for 1 subject or 1 for more:", " ")</f>
        <v xml:space="preserve"> </v>
      </c>
      <c r="D19" s="19">
        <v>0</v>
      </c>
      <c r="E19" s="13">
        <f>IF(B19&lt;&gt;"Creatures/Targets/Subjects rather than area", VLOOKUP(B19, M2:N44, 2, FALSE), D19)</f>
        <v>0</v>
      </c>
      <c r="G19" s="2" t="s">
        <v>7</v>
      </c>
      <c r="H19" s="11">
        <v>3</v>
      </c>
      <c r="J19" s="2" t="s">
        <v>110</v>
      </c>
      <c r="K19" s="2">
        <v>3</v>
      </c>
      <c r="M19" s="2" t="s">
        <v>119</v>
      </c>
      <c r="N19" s="2">
        <v>4</v>
      </c>
      <c r="T19" s="2">
        <v>16</v>
      </c>
      <c r="U19" s="12">
        <v>-7</v>
      </c>
      <c r="V19" s="12">
        <v>-1</v>
      </c>
      <c r="W19" s="12">
        <v>-5</v>
      </c>
      <c r="X19" s="12">
        <v>-4</v>
      </c>
      <c r="Y19" s="12">
        <v>-2</v>
      </c>
      <c r="Z19" s="12">
        <v>-1</v>
      </c>
      <c r="AA19" s="12">
        <v>0</v>
      </c>
      <c r="AB19" s="12">
        <v>1</v>
      </c>
      <c r="AC19" s="12">
        <v>3</v>
      </c>
      <c r="AD19" s="12">
        <v>6</v>
      </c>
    </row>
    <row r="20" spans="1:30" x14ac:dyDescent="0.2">
      <c r="A20" s="3" t="s">
        <v>58</v>
      </c>
      <c r="B20" s="19" t="s">
        <v>42</v>
      </c>
      <c r="C20" s="1" t="str">
        <f>IF(B20="Creatures/Targets/Subjects rather than area", "0 for 1 subject or 1 for more:", " ")</f>
        <v xml:space="preserve"> </v>
      </c>
      <c r="D20" s="19">
        <v>0</v>
      </c>
      <c r="E20" s="13">
        <f>IF(B20&lt;&gt;"Creatures/Targets/Subjects rather than area", VLOOKUP(B20, M2:N44, 2, FALSE), D20)</f>
        <v>0</v>
      </c>
      <c r="G20" s="2" t="s">
        <v>8</v>
      </c>
      <c r="H20" s="11">
        <v>3</v>
      </c>
      <c r="J20" s="2" t="s">
        <v>111</v>
      </c>
      <c r="K20" s="2">
        <v>4</v>
      </c>
      <c r="M20" s="2" t="s">
        <v>120</v>
      </c>
      <c r="N20" s="2">
        <v>2</v>
      </c>
      <c r="T20" s="2">
        <v>17</v>
      </c>
      <c r="U20" s="12">
        <v>-8</v>
      </c>
      <c r="V20" s="12">
        <v>-7</v>
      </c>
      <c r="W20" s="12">
        <v>-1</v>
      </c>
      <c r="X20" s="12">
        <v>-5</v>
      </c>
      <c r="Y20" s="12">
        <v>-4</v>
      </c>
      <c r="Z20" s="12">
        <v>-2</v>
      </c>
      <c r="AA20" s="12">
        <v>-1</v>
      </c>
      <c r="AB20" s="12">
        <v>0</v>
      </c>
      <c r="AC20" s="12">
        <v>1</v>
      </c>
      <c r="AD20" s="12">
        <v>3</v>
      </c>
    </row>
    <row r="21" spans="1:30" x14ac:dyDescent="0.2">
      <c r="A21" s="3" t="s">
        <v>86</v>
      </c>
      <c r="B21" s="19" t="s">
        <v>42</v>
      </c>
      <c r="C21" s="6" t="str">
        <f>IF(B21&lt;&gt;"Time Expressed in Longer than days", " ", "Enter Value from +5 to +9:")</f>
        <v xml:space="preserve"> </v>
      </c>
      <c r="D21" s="19">
        <v>0</v>
      </c>
      <c r="E21" s="13">
        <f>IF(B21&lt;&gt;"Time Expressed in Longer than days", VLOOKUP(B21, P2:Q10, 2, FALSE), IF(AND(D21&gt;4, D21 &lt; 10, C21 = "Enter Value from +5 to +9:"), D21, "Enter Proper Value"))</f>
        <v>0</v>
      </c>
      <c r="G21" s="2" t="s">
        <v>9</v>
      </c>
      <c r="H21" s="11">
        <v>1</v>
      </c>
      <c r="J21" s="2" t="s">
        <v>112</v>
      </c>
      <c r="K21" s="2">
        <v>5</v>
      </c>
      <c r="M21" s="2" t="s">
        <v>121</v>
      </c>
      <c r="N21" s="2">
        <v>1</v>
      </c>
      <c r="T21" s="2">
        <v>18</v>
      </c>
      <c r="U21" s="12">
        <v>-8</v>
      </c>
      <c r="V21" s="12">
        <v>-7</v>
      </c>
      <c r="W21" s="12">
        <v>-1</v>
      </c>
      <c r="X21" s="12">
        <v>-5</v>
      </c>
      <c r="Y21" s="12">
        <v>-4</v>
      </c>
      <c r="Z21" s="12">
        <v>-2</v>
      </c>
      <c r="AA21" s="12">
        <v>-1</v>
      </c>
      <c r="AB21" s="12">
        <v>0</v>
      </c>
      <c r="AC21" s="12">
        <v>1</v>
      </c>
      <c r="AD21" s="12">
        <v>3</v>
      </c>
    </row>
    <row r="22" spans="1:30" x14ac:dyDescent="0.2">
      <c r="A22" s="5" t="s">
        <v>87</v>
      </c>
      <c r="B22" s="19" t="s">
        <v>90</v>
      </c>
      <c r="E22" s="13">
        <f>IF(B22="No", 0, 2)</f>
        <v>0</v>
      </c>
      <c r="J22" s="2" t="s">
        <v>113</v>
      </c>
      <c r="K22" s="2">
        <v>0</v>
      </c>
      <c r="M22" s="2" t="s">
        <v>122</v>
      </c>
      <c r="N22" s="2">
        <v>1</v>
      </c>
      <c r="T22" s="2">
        <v>19</v>
      </c>
      <c r="U22" s="12">
        <v>-10</v>
      </c>
      <c r="V22" s="12">
        <v>-8</v>
      </c>
      <c r="W22" s="12">
        <v>-7</v>
      </c>
      <c r="X22" s="12">
        <v>-1</v>
      </c>
      <c r="Y22" s="12">
        <v>-5</v>
      </c>
      <c r="Z22" s="12">
        <v>-4</v>
      </c>
      <c r="AA22" s="12">
        <v>-2</v>
      </c>
      <c r="AB22" s="12">
        <v>-1</v>
      </c>
      <c r="AC22" s="12">
        <v>0</v>
      </c>
      <c r="AD22" s="12">
        <v>1</v>
      </c>
    </row>
    <row r="23" spans="1:30" x14ac:dyDescent="0.2">
      <c r="A23" s="5" t="s">
        <v>88</v>
      </c>
      <c r="B23" s="19" t="s">
        <v>90</v>
      </c>
      <c r="E23" s="13">
        <f>IF(B23="No", 0, -3)</f>
        <v>0</v>
      </c>
      <c r="G23" s="2" t="s">
        <v>41</v>
      </c>
      <c r="H23" s="2" t="s">
        <v>3</v>
      </c>
      <c r="M23" s="2" t="s">
        <v>137</v>
      </c>
      <c r="N23" s="2">
        <v>1</v>
      </c>
      <c r="T23" s="2">
        <v>20</v>
      </c>
      <c r="U23" s="12">
        <v>-10</v>
      </c>
      <c r="V23" s="12">
        <v>-8</v>
      </c>
      <c r="W23" s="12">
        <v>-7</v>
      </c>
      <c r="X23" s="12">
        <v>-1</v>
      </c>
      <c r="Y23" s="12">
        <v>-5</v>
      </c>
      <c r="Z23" s="12">
        <v>-4</v>
      </c>
      <c r="AA23" s="12">
        <v>-2</v>
      </c>
      <c r="AB23" s="12">
        <v>-1</v>
      </c>
      <c r="AC23" s="12">
        <v>0</v>
      </c>
      <c r="AD23" s="12">
        <v>1</v>
      </c>
    </row>
    <row r="24" spans="1:30" x14ac:dyDescent="0.2">
      <c r="A24" s="3" t="s">
        <v>98</v>
      </c>
      <c r="B24" s="19" t="s">
        <v>128</v>
      </c>
      <c r="E24" s="13">
        <f>VLOOKUP(B24, G39:H46, 2, FALSE)</f>
        <v>0</v>
      </c>
      <c r="G24" s="2" t="s">
        <v>42</v>
      </c>
      <c r="H24" s="11">
        <v>0</v>
      </c>
      <c r="M24" s="2" t="s">
        <v>123</v>
      </c>
      <c r="N24" s="2">
        <v>2</v>
      </c>
    </row>
    <row r="25" spans="1:30" x14ac:dyDescent="0.2">
      <c r="A25" s="5" t="s">
        <v>100</v>
      </c>
      <c r="B25" s="19" t="s">
        <v>90</v>
      </c>
      <c r="E25" s="13">
        <f>IF(B25="No", 0, -1)</f>
        <v>0</v>
      </c>
      <c r="G25" s="2" t="s">
        <v>43</v>
      </c>
      <c r="H25" s="11">
        <v>1</v>
      </c>
      <c r="M25" s="2" t="s">
        <v>124</v>
      </c>
      <c r="N25" s="2">
        <v>2</v>
      </c>
    </row>
    <row r="26" spans="1:30" x14ac:dyDescent="0.2">
      <c r="A26" s="5" t="s">
        <v>101</v>
      </c>
      <c r="B26" s="19" t="s">
        <v>90</v>
      </c>
      <c r="E26" s="13">
        <f>IF(B26="No", 0, -3)</f>
        <v>0</v>
      </c>
      <c r="G26" s="2" t="s">
        <v>44</v>
      </c>
      <c r="H26" s="11">
        <v>0</v>
      </c>
      <c r="M26" s="2" t="s">
        <v>125</v>
      </c>
      <c r="N26" s="2">
        <v>4</v>
      </c>
    </row>
    <row r="27" spans="1:30" x14ac:dyDescent="0.2">
      <c r="E27" s="14"/>
      <c r="G27" s="2" t="s">
        <v>47</v>
      </c>
      <c r="H27" s="11">
        <v>0</v>
      </c>
      <c r="M27" s="2" t="s">
        <v>126</v>
      </c>
      <c r="N27" s="2">
        <v>1</v>
      </c>
    </row>
    <row r="28" spans="1:30" x14ac:dyDescent="0.2">
      <c r="A28" s="3" t="s">
        <v>99</v>
      </c>
      <c r="B28" s="19" t="s">
        <v>90</v>
      </c>
      <c r="E28" s="15">
        <f ca="1">IF(B28="No",0, ROUNDUP(RAND()*(13-3)+3, 0))</f>
        <v>0</v>
      </c>
      <c r="G28" s="2" t="s">
        <v>48</v>
      </c>
      <c r="H28" s="11">
        <v>1</v>
      </c>
      <c r="M28" s="2" t="s">
        <v>127</v>
      </c>
      <c r="N28" s="2">
        <v>3</v>
      </c>
    </row>
    <row r="29" spans="1:30" x14ac:dyDescent="0.2">
      <c r="E29" s="14"/>
      <c r="G29" s="2" t="s">
        <v>49</v>
      </c>
      <c r="H29" s="11">
        <v>2</v>
      </c>
      <c r="M29" s="2" t="s">
        <v>139</v>
      </c>
      <c r="N29" s="2">
        <v>2</v>
      </c>
    </row>
    <row r="30" spans="1:30" x14ac:dyDescent="0.2">
      <c r="A30" s="3" t="s">
        <v>103</v>
      </c>
      <c r="E30" s="13">
        <v>0</v>
      </c>
      <c r="G30" s="2" t="s">
        <v>50</v>
      </c>
      <c r="H30" s="11">
        <v>3</v>
      </c>
      <c r="M30" s="2" t="s">
        <v>134</v>
      </c>
      <c r="N30" s="2">
        <v>4</v>
      </c>
    </row>
    <row r="31" spans="1:30" x14ac:dyDescent="0.2">
      <c r="A31" s="3" t="s">
        <v>103</v>
      </c>
      <c r="E31" s="13">
        <v>0</v>
      </c>
      <c r="G31" s="2" t="s">
        <v>51</v>
      </c>
      <c r="H31" s="11">
        <v>1</v>
      </c>
      <c r="M31" s="2" t="s">
        <v>135</v>
      </c>
      <c r="N31" s="2">
        <v>3</v>
      </c>
    </row>
    <row r="32" spans="1:30" x14ac:dyDescent="0.2">
      <c r="A32" s="3" t="s">
        <v>103</v>
      </c>
      <c r="E32" s="13">
        <v>0</v>
      </c>
      <c r="G32" s="2" t="s">
        <v>45</v>
      </c>
      <c r="H32" s="11">
        <v>0</v>
      </c>
      <c r="M32" s="2" t="s">
        <v>136</v>
      </c>
      <c r="N32" s="2">
        <v>2</v>
      </c>
    </row>
    <row r="33" spans="1:14" x14ac:dyDescent="0.2">
      <c r="G33" s="2" t="s">
        <v>46</v>
      </c>
      <c r="H33" s="11">
        <v>0</v>
      </c>
      <c r="M33" s="2" t="s">
        <v>75</v>
      </c>
      <c r="N33" s="2">
        <v>2</v>
      </c>
    </row>
    <row r="34" spans="1:14" x14ac:dyDescent="0.2">
      <c r="M34" s="2" t="s">
        <v>62</v>
      </c>
      <c r="N34" s="2">
        <v>6</v>
      </c>
    </row>
    <row r="35" spans="1:14" x14ac:dyDescent="0.2">
      <c r="A35" s="4" t="s">
        <v>102</v>
      </c>
      <c r="D35" s="9">
        <f ca="1">SUM(E6:E32)</f>
        <v>0</v>
      </c>
      <c r="E35" s="7">
        <f ca="1">IF(SUM(E6:E32)&lt;5, 5, SUM(E6:E32))</f>
        <v>5</v>
      </c>
      <c r="G35" s="2" t="s">
        <v>90</v>
      </c>
      <c r="M35" s="2" t="s">
        <v>169</v>
      </c>
      <c r="N35" s="2">
        <v>1</v>
      </c>
    </row>
    <row r="36" spans="1:14" x14ac:dyDescent="0.2">
      <c r="G36" s="2" t="s">
        <v>89</v>
      </c>
      <c r="M36" s="2" t="s">
        <v>138</v>
      </c>
      <c r="N36" s="2">
        <v>2</v>
      </c>
    </row>
    <row r="37" spans="1:14" x14ac:dyDescent="0.2">
      <c r="M37" s="2" t="s">
        <v>71</v>
      </c>
      <c r="N37" s="2">
        <v>1</v>
      </c>
    </row>
    <row r="38" spans="1:14" x14ac:dyDescent="0.2">
      <c r="G38" s="2" t="s">
        <v>91</v>
      </c>
      <c r="H38" s="2" t="s">
        <v>60</v>
      </c>
      <c r="M38" s="2" t="s">
        <v>61</v>
      </c>
      <c r="N38" s="2">
        <v>4</v>
      </c>
    </row>
    <row r="39" spans="1:14" x14ac:dyDescent="0.2">
      <c r="G39" s="2" t="s">
        <v>92</v>
      </c>
      <c r="H39" s="16">
        <v>2</v>
      </c>
      <c r="M39" s="2" t="s">
        <v>64</v>
      </c>
      <c r="N39" s="2">
        <v>1</v>
      </c>
    </row>
    <row r="40" spans="1:14" x14ac:dyDescent="0.2">
      <c r="G40" s="2" t="s">
        <v>93</v>
      </c>
      <c r="H40" s="16">
        <v>-1</v>
      </c>
      <c r="M40" s="2" t="s">
        <v>65</v>
      </c>
      <c r="N40" s="2">
        <v>3</v>
      </c>
    </row>
    <row r="41" spans="1:14" x14ac:dyDescent="0.2">
      <c r="G41" s="2" t="s">
        <v>94</v>
      </c>
      <c r="H41" s="16">
        <v>0</v>
      </c>
      <c r="M41" s="2" t="s">
        <v>63</v>
      </c>
      <c r="N41" s="2">
        <v>2</v>
      </c>
    </row>
    <row r="42" spans="1:14" x14ac:dyDescent="0.2">
      <c r="G42" s="2" t="s">
        <v>42</v>
      </c>
      <c r="H42" s="16">
        <v>3</v>
      </c>
      <c r="M42" s="2" t="s">
        <v>66</v>
      </c>
      <c r="N42" s="2">
        <v>4</v>
      </c>
    </row>
    <row r="43" spans="1:14" x14ac:dyDescent="0.2">
      <c r="G43" s="2" t="s">
        <v>95</v>
      </c>
      <c r="H43" s="16">
        <v>0</v>
      </c>
      <c r="M43" s="2" t="s">
        <v>67</v>
      </c>
      <c r="N43" s="2" t="s">
        <v>68</v>
      </c>
    </row>
    <row r="44" spans="1:14" x14ac:dyDescent="0.2">
      <c r="G44" s="2" t="s">
        <v>128</v>
      </c>
      <c r="H44" s="16">
        <v>0</v>
      </c>
      <c r="M44" s="2" t="s">
        <v>69</v>
      </c>
      <c r="N44" s="2">
        <v>1</v>
      </c>
    </row>
    <row r="45" spans="1:14" x14ac:dyDescent="0.2">
      <c r="G45" s="2" t="s">
        <v>96</v>
      </c>
      <c r="H45" s="16">
        <v>-1</v>
      </c>
      <c r="M45" s="2">
        <v>0</v>
      </c>
    </row>
    <row r="46" spans="1:14" x14ac:dyDescent="0.2">
      <c r="G46" s="2" t="s">
        <v>97</v>
      </c>
      <c r="H46" s="16">
        <v>-3</v>
      </c>
      <c r="M46" s="2">
        <v>1</v>
      </c>
    </row>
  </sheetData>
  <sheetProtection password="DA83" sheet="1"/>
  <mergeCells count="1">
    <mergeCell ref="A1:C1"/>
  </mergeCells>
  <phoneticPr fontId="1" type="noConversion"/>
  <dataValidations count="11">
    <dataValidation type="list" allowBlank="1" showInputMessage="1" showErrorMessage="1" sqref="B4:D4">
      <formula1>"0,1,2,3,4,5,6,7,8,9,10,11,12,13,14,15,16,17,18,19,20"</formula1>
    </dataValidation>
    <dataValidation type="list" allowBlank="1" showInputMessage="1" showErrorMessage="1" sqref="B5:D5">
      <formula1>"0,1,2,3,4,5,6,7,8,9"</formula1>
    </dataValidation>
    <dataValidation type="list" allowBlank="1" showInputMessage="1" showErrorMessage="1" sqref="B8">
      <formula1>$G$2:$G$21</formula1>
    </dataValidation>
    <dataValidation type="list" allowBlank="1" showInputMessage="1" showErrorMessage="1" sqref="B9">
      <formula1>$J$2:$J$10</formula1>
    </dataValidation>
    <dataValidation type="list" allowBlank="1" showInputMessage="1" showErrorMessage="1" sqref="B10:B14">
      <formula1>$G$24:$G$33</formula1>
    </dataValidation>
    <dataValidation type="list" allowBlank="1" showInputMessage="1" showErrorMessage="1" sqref="B22:B23 B28 B25:B26">
      <formula1>$G$35:$G$36</formula1>
    </dataValidation>
    <dataValidation type="list" allowBlank="1" showInputMessage="1" showErrorMessage="1" sqref="B21">
      <formula1>$P$2:$P$10</formula1>
    </dataValidation>
    <dataValidation type="list" allowBlank="1" showInputMessage="1" showErrorMessage="1" sqref="B24">
      <formula1>$G$39:$G$44</formula1>
    </dataValidation>
    <dataValidation type="list" allowBlank="1" showInputMessage="1" showErrorMessage="1" sqref="B15">
      <formula1>$J$13:$J$22</formula1>
    </dataValidation>
    <dataValidation type="list" allowBlank="1" showInputMessage="1" showErrorMessage="1" sqref="B16:B20">
      <formula1>$M$2:$M$44</formula1>
    </dataValidation>
    <dataValidation type="list" allowBlank="1" showInputMessage="1" showErrorMessage="1" sqref="D16:D20">
      <formula1>$M$45:$M$46</formula1>
    </dataValidation>
  </dataValidations>
  <pageMargins left="0.75" right="0.75" top="1" bottom="1" header="0.5" footer="0.5"/>
  <pageSetup orientation="portrait"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Credits &amp; License</vt:lpstr>
      <vt:lpstr>Main Sheet</vt:lpstr>
      <vt:lpstr>Spellweaver_Level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Steven</cp:lastModifiedBy>
  <dcterms:created xsi:type="dcterms:W3CDTF">2011-03-24T10:28:19Z</dcterms:created>
  <dcterms:modified xsi:type="dcterms:W3CDTF">2012-02-10T17:54:04Z</dcterms:modified>
</cp:coreProperties>
</file>